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rojektant03" reservationPassword="0"/>
  <workbookPr/>
  <bookViews>
    <workbookView xWindow="240" yWindow="120" windowWidth="14940" windowHeight="9225" activeTab="0"/>
  </bookViews>
  <sheets>
    <sheet name="Rekapitulace" sheetId="1" r:id="rId1"/>
    <sheet name="DIO" sheetId="2" r:id="rId2"/>
    <sheet name="SO 201.0" sheetId="3" r:id="rId3"/>
    <sheet name="SO 201.1" sheetId="4" r:id="rId4"/>
    <sheet name="SO 301" sheetId="5" r:id="rId5"/>
    <sheet name="SO 401" sheetId="6" r:id="rId6"/>
    <sheet name="SO 402" sheetId="7" r:id="rId7"/>
    <sheet name="VRN" sheetId="8" r:id="rId8"/>
  </sheets>
  <definedNames/>
  <calcPr/>
  <webPublishing/>
</workbook>
</file>

<file path=xl/sharedStrings.xml><?xml version="1.0" encoding="utf-8"?>
<sst xmlns="http://schemas.openxmlformats.org/spreadsheetml/2006/main" count="4484" uniqueCount="1256">
  <si>
    <t>Firma: -</t>
  </si>
  <si>
    <t>Rekapitulace ceny</t>
  </si>
  <si>
    <t>Stavba: 2023755 - III/33420 MOLITOROV, MOST EV.Č. 33420-1</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</si>
  <si>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</si>
  <si>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</si>
  <si>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</si>
  <si>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</si>
  <si>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</si>
  <si>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</si>
  <si>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</si>
  <si>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</si>
  <si>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</si>
  <si>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</si>
  <si>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</si>
  <si>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</si>
  <si>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2023755</t>
  </si>
  <si>
    <t>III/33420 MOLITOROV, MOST EV.Č. 33420-1</t>
  </si>
  <si>
    <t>O</t>
  </si>
  <si>
    <t>Rozpočet:</t>
  </si>
  <si>
    <t>0,00</t>
  </si>
  <si>
    <t>15,00</t>
  </si>
  <si>
    <t>21,00</t>
  </si>
  <si>
    <t>3</t>
  </si>
  <si>
    <t>2</t>
  </si>
  <si>
    <t>DIO</t>
  </si>
  <si>
    <t>DOPRAVNĚI NŽENÝRSKÉ OPATŘENÍ</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</si>
  <si>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</si>
  <si>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</si>
  <si>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</si>
  <si>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</si>
  <si>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</si>
  <si>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</si>
  <si>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</si>
  <si>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</si>
  <si>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</si>
  <si>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</si>
  <si>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</si>
  <si>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</si>
  <si>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</si>
  <si>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</si>
  <si>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</si>
  <si>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</si>
  <si>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</si>
  <si>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</si>
  <si>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</si>
  <si>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</si>
  <si>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Ostatní konstrukce a práce</t>
  </si>
  <si>
    <t>P</t>
  </si>
  <si>
    <t>914112</t>
  </si>
  <si>
    <t/>
  </si>
  <si>
    <t>DOPRAVNÍ ZNAČKY ZÁKLAD VELIKOSTI OCEL NEREFLEXNÍ - MONTÁŽ S PŘEMÍST</t>
  </si>
  <si>
    <t>KUS</t>
  </si>
  <si>
    <t>2024_OTSKP</t>
  </si>
  <si>
    <t>PP</t>
  </si>
  <si>
    <t>Přechodné dopr. značení - Svislá dopravní značka ocelová normální velikosti včetně základové konstrukce (stojan k dopravním silničním značkám jednoduchý - červenobílé pruhování + základová deska):  
A15, B1, IP10a, IS11a, IS11b, IP22, E3a, E13, Z2 - půjčené značení (montáž s přestavěním). 
= (4+4+4+4+6+1+4+4+4)ks</t>
  </si>
  <si>
    <t>VV</t>
  </si>
  <si>
    <t>4+4+4+4+6+1+4+4+4=35,000 [A]</t>
  </si>
  <si>
    <t>TS</t>
  </si>
  <si>
    <t>Položka zahrnuje:  
- dopravu demontované značky z dočasné skládky  
- osazení a montáž značky na místě určeném projektem  
- nutnou opravu poškozených částí  
Položka nezahrnuje:  
- dodávku značky</t>
  </si>
  <si>
    <t>914113</t>
  </si>
  <si>
    <t>DOPRAVNÍ ZNAČKY ZÁKLADNÍ VELIKOSTI OCELOVÉ NEREFLEXNÍ - DEMONTÁŽ</t>
  </si>
  <si>
    <t>Přechodné dopr. značení -Svislá dopravní značka ocelová normální velikosti včetně základové konstrukce (stojan k dopravním silničním značkám jednoduchý - červenobílé pruhování + základová deska): 
A15, B1, IP10a, IS11a, IS11b, IP22, E3a, E13, Z2 - půjčené značení (demontáž). 
= (4+4+4+4+6+1+4+4+4)ks</t>
  </si>
  <si>
    <t>Položka zahrnuje:  
- odstranění, demontáž a odklizení materiálu s odvozem na předepsané místo  
Položka nezahrnuje:  
- x</t>
  </si>
  <si>
    <t>914119</t>
  </si>
  <si>
    <t>DOPRAV ZNAČKY ZÁKLAD VEL OCEL NEREFLEXNÍ - NÁJEMNÉ</t>
  </si>
  <si>
    <t>KSDEN</t>
  </si>
  <si>
    <t>Přechodné dopr. značení - Svislá dopravní značka ocelová normální velikosti včetně základové konstrukce (stojan k dopravním silničním značkám jednoduchý - červenobílé pruhování + základová deska): 
A15, B1, IP10a, IS11a, IS11b, IP22, E3a, E13, Z2 - půjčené značení (nájem). 
= (4+4+4+4+6+1+4+4+4)ks*75dnů</t>
  </si>
  <si>
    <t>(4+4+4+4+6+1+4+4+4)*75=2 625,000 [A]</t>
  </si>
  <si>
    <t>Položka zahrnuje:  
- sazbu za pronájem dopravních značek a zařízení,   
Položka nezahrnuje:  
- x  
Způsob měření:  
- počet jednotek je určen jako součin počtu značek a počtu dní použití</t>
  </si>
  <si>
    <t>7</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</si>
  <si>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</si>
  <si>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</si>
  <si>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půjčené značení (montáž s přemístěním) 
= 4ks</t>
  </si>
  <si>
    <t>4=4,000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</si>
  <si>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</si>
  <si>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8</t>
  </si>
  <si>
    <t>916113</t>
  </si>
  <si>
    <t>DOPRAV SVĚTLO VÝSTRAŽ SAMOSTATNÉ - DEMONTÁŽ</t>
  </si>
  <si>
    <t>Přechodné dopravní značení - Výstražné světlo typu 1 samostatné + akumulátor včetně základové konstrukce (stojan k dopravním silničním značkám jednoduchý - červenobílé pruhování + základová deska) - půjčené značení (demontáž) 
= 4ks</t>
  </si>
  <si>
    <t>916119</t>
  </si>
  <si>
    <t>DOPRAV SVĚTLO VÝSTRAŽ SAMOSTATNÉ - NÁJEMNÉ</t>
  </si>
  <si>
    <t>Přechodné dopravní značení - Výstražné světlo typu 1 samostatné + akumulátor včetně základové konstrukce (stojan k dopravním silničním značkám jednoduchý - červenobílé pruhování + základová deska) - půjčené značení (nájem) 
= 4ks*75dnů</t>
  </si>
  <si>
    <t>4*75=300,000 [A]</t>
  </si>
  <si>
    <t>Položka zahrnuje:  
- sazbu za pronájem zařízení  
Položka nezahrnuje:  
- x  
Způsob měření:  
- součin počtu zařízení a počtu dní použití.</t>
  </si>
  <si>
    <t>916122</t>
  </si>
  <si>
    <t>DOPRAV SVĚTLO VÝSTRAŽ SOUPRAVA 3KS - MONTÁŽ S PŘESUNEM</t>
  </si>
  <si>
    <t>Přechodné dopr. značení - Výstražná světla typu-1 souprava tří kusů + akumulátor - půjčené značení (montáž s přestavěním). 
= 2ks</t>
  </si>
  <si>
    <t>2=2,000 [A]</t>
  </si>
  <si>
    <t>916123</t>
  </si>
  <si>
    <t>DOPRAV SVĚTLO VÝSTRAŽ SOUPRAVA 3KS - DEMONTÁŽ</t>
  </si>
  <si>
    <t>Přechodné dopr. značení - Výstražná světla typu-1 souprava tří kusů + akumulátor - půjčené značení (demontáž). 
= 2ks</t>
  </si>
  <si>
    <t>12</t>
  </si>
  <si>
    <t>916129</t>
  </si>
  <si>
    <t>DOPRAV SVĚTLO VÝSTRAŽ SOUPRAVA 3KS - NÁJEMNÉ</t>
  </si>
  <si>
    <t>Přechodné dopr. značení - Výstražná světla typu-1 souprava tří kusů + akumulátor - půjčené značení (nájem). 
= 2ks*75dnů</t>
  </si>
  <si>
    <t>2*75=150,000 [A]</t>
  </si>
  <si>
    <t>13</t>
  </si>
  <si>
    <t>916132</t>
  </si>
  <si>
    <t>DOPRAV SVĚTLO VÝSTRAŽ SOUPRAVA 5KS - MONTÁŽ S PŘESUNEM</t>
  </si>
  <si>
    <t>Přechodné dopr. značení - Výstražná světla typu-1 souprava pěti kusů + akumulátor - půjčené značení (montáž s přestavěním). 
= 2ks</t>
  </si>
  <si>
    <t>14</t>
  </si>
  <si>
    <t>916133</t>
  </si>
  <si>
    <t>DOPRAV SVĚTLO VÝSTRAŽ SOUPRAVA 5KS - DEMONTÁŽ</t>
  </si>
  <si>
    <t>Přechodné dopr. značení - Výstražná světla typu-1 souprava pěti kusů + akumulátor - půjčené značení (demontáž). 
= 2ks</t>
  </si>
  <si>
    <t>15</t>
  </si>
  <si>
    <t>916139</t>
  </si>
  <si>
    <t>DOPRAVNÍ SVĚTLO VÝSTRAŽNÉ SOUPRAVA 5 KUSŮ - NÁJEMNÉ</t>
  </si>
  <si>
    <t>Přechodné dopr. značení - Výstražná světla typu-1 souprava pěti kusů + akumulátor - půjčené značení (nájem). 
= 2ks*75dnů</t>
  </si>
  <si>
    <t>916352</t>
  </si>
  <si>
    <t>SMĚROVACÍ DESKY Z4 OBOUSTR S FÓLIÍ TŘ 1 - MONTÁŽ S PŘESUNEM</t>
  </si>
  <si>
    <t>Přechodné dopr. značení - Svislá dopravní značka plastová normální velikosti včetně základové konstrukce (základová deska): Z4a - půjčené značení (montáž s přestavěním) 
= 16ks</t>
  </si>
  <si>
    <t>16=16,000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</si>
  <si>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</si>
  <si>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916353</t>
  </si>
  <si>
    <t>SMĚROVACÍ DESKY Z4 OBOUSTR S FÓLIÍ TŘ 1 - DEMONTÁŽ</t>
  </si>
  <si>
    <t>Přechodné dopr. značení - Svislá dopravní značka plastová normální velikosti včetně základové konstrukce (základová deska): Z4a - půjčené značení (demontáž). 
= 16ks</t>
  </si>
  <si>
    <t>916359</t>
  </si>
  <si>
    <t>SMĚROVACÍ DESKY Z4 OBOUSTR S FÓLIÍ TŘ 1 - NÁJEMNÉ</t>
  </si>
  <si>
    <t>Přechodné dopr. značení - Svislá dopravní značka plastová normální velikosti včetně základové konstrukce (základová deska): Z4a - půjčené značení (nájem). 
= 16ks*75dnů</t>
  </si>
  <si>
    <t>16*75=1 200,000 [A]</t>
  </si>
  <si>
    <t>SO 201.0</t>
  </si>
  <si>
    <t>SO 201 - MOST EV.Č. 33420-1</t>
  </si>
  <si>
    <t>Všeobecné konstrukce a práce</t>
  </si>
  <si>
    <t>19</t>
  </si>
  <si>
    <t>015111</t>
  </si>
  <si>
    <t>POPLATKY ZA LIKVIDACI ODPADŮ NEKONTAMINOVANÝCH - 17 05 04  VYTĚŽENÉ ZEMINY A HORNINY -  I. TŘÍDA TĚŽITELNOSTI</t>
  </si>
  <si>
    <t>T</t>
  </si>
  <si>
    <t>Poplatky - Zemina, poplatek za likvidaci 
=44,67t+207,27t+371,67t+246,24t 
(Viz položky č. 11130, 11332, 12373 a 13173)</t>
  </si>
  <si>
    <t>44,67+207,27+371,67+246,24=869,850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</si>
  <si>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</si>
  <si>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20</t>
  </si>
  <si>
    <t>015112</t>
  </si>
  <si>
    <t>01</t>
  </si>
  <si>
    <t>POPLATKY ZA LIKVIDACI ODPADŮ NEKONTAMINOVANÝCH - 17 05 04  VYTĚŽENÉ ZEMINY A HORNINY -  II. TŘÍDA TĚŽITELNOSTI</t>
  </si>
  <si>
    <t>Poplatky - Zemina, poplatek za likvidaci 
=57,63t 
(Viz položka č. 13183)</t>
  </si>
  <si>
    <t>57,63=57,630 [A]</t>
  </si>
  <si>
    <t>22</t>
  </si>
  <si>
    <t>02</t>
  </si>
  <si>
    <t>Poplatky - Vybourané kamenné konstrukce, poplatek za likvidaci 
=192,01t 
(Viz položka č. 96613)</t>
  </si>
  <si>
    <t>192,01=192,010 [A]</t>
  </si>
  <si>
    <t>21</t>
  </si>
  <si>
    <t>015130</t>
  </si>
  <si>
    <t>POPLATKY ZA LIKVIDACI ODPADŮ NEKONTAMINOVANÝCH - 17 03 02  VYBOURANÝ ASFALTOVÝ BETON BEZ DEHTU</t>
  </si>
  <si>
    <t>Poplatky - Vybouraný asfaltový beton, poplatek za likvidaci 
=33,60t+47,97t-1,64t-6,05t 
(Viz položka č. 11372 a 11333)</t>
  </si>
  <si>
    <t>33,6+47,97-1,64-6,05=73,880 [A]</t>
  </si>
  <si>
    <t>23</t>
  </si>
  <si>
    <t>015140</t>
  </si>
  <si>
    <t>POPLATKY ZA LIKVIDACI ODPADŮ NEKONTAMINOVANÝCH - 17 01 01  BETON Z DEMOLIC OBJEKTŮ, ZÁKLADŮ TV</t>
  </si>
  <si>
    <t>Poplatky - Vybouraný beton, poplatek za likvidaci 
=3,20t+13,72t 
(Viz položka č. 11315 a 96615)</t>
  </si>
  <si>
    <t>3,2+13,72=16,920 [A]</t>
  </si>
  <si>
    <t>Zemní práce</t>
  </si>
  <si>
    <t>11130</t>
  </si>
  <si>
    <t>SEJMUTÍ DRNU</t>
  </si>
  <si>
    <t>M2</t>
  </si>
  <si>
    <t>Příprava území - Sejmutí drnu, včetně odvozu a uložení na skládku 
=4,75m2+29,95m2+22,53m2+3,27m2+20,48m2+10,64m2+5,67m2*1,4+3,33m2+20,15m2+71,56m2*1,1+3,81m2+17,76m2 
=223,32m2*0,10m*2,00t/m3=44,67t 
(Plocha vypočtena z výkresu D.1.2.2.01 - Stávající stav - přehledné výkresy)</t>
  </si>
  <si>
    <t>4,75+29,95+22,53+3,27+20,48+10,64+5,67*1,4+3,33+20,15+71,56*1,1+3,81+17,76=223,324 [A]</t>
  </si>
  <si>
    <t>Položka zahrnuje:  
- vodorovnou dopravu  a uložení na skládku  
Položka nezahrnuje:  
- x</t>
  </si>
  <si>
    <t>11315</t>
  </si>
  <si>
    <t>ODSTRANĚNÍ KRYTU ZPEVNĚNÝCH PLOCH Z BETONU</t>
  </si>
  <si>
    <t>M3</t>
  </si>
  <si>
    <t>Bourací práce - Vybourání betonové vozovky, včetně odvozu a uložení na skládku 
=13,92m2*0,10m 
=1,39m3*2,30t/m3=3,20t 
(Kubatura vypočtena z výkresu D.1.2.2.01 - Stávající stav - přehledné výkresy)</t>
  </si>
  <si>
    <t>13,92*0,1=1,392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</si>
  <si>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</si>
  <si>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</si>
  <si>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</si>
  <si>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Bourací práce - Odstranění nezpevněných podkladních vrstev vozovky, včetně odvozu a uložení na skládku 
=(316,65m2+5,83m2+25,66m2+15,49m2)*0,30m 
=109,09m3*1,90t/m3=207,27t 
(Kubatura vypočtena z výkresu D.1.2.2.01 - Stávající stav - přehledné výkresy)</t>
  </si>
  <si>
    <t>(316,65+5,83+25,66+15,49)*0,3=109,089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</si>
  <si>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</si>
  <si>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</si>
  <si>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</si>
  <si>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Bourací práce - Vybourání podkladních vrstev vozovky s asfaltovým pojivem, včetně odvozu a uložení na skládku 
=(303,67m2+5,83m2+23,61m2)*0,06m 
=19,99m3*2,40t/m3=47,97t 
(Kubatura vypočtena z výkresu D.1.2.2.01 - Stávající stav - přehledné výkresy)</t>
  </si>
  <si>
    <t>(303,67+5,83+23,61)*0,06=19,987 [A]</t>
  </si>
  <si>
    <t>11372</t>
  </si>
  <si>
    <t>FRÉZOVÁNÍ ZPEVNĚNÝCH PLOCH ASFALTOVÝCH</t>
  </si>
  <si>
    <t>Bourací práce -  Frézování obrusné vrstvy vozovky tl. 40mm, včetně odvozu a uložení na skládku nebo deponii stavby 
=(316,19m2+5,83m2+27,99m2)*0,04m 
=14,00m3*2,40t/m3=33,60t 
(Kubatura vypočtena z výkresu D.1.2.2.01 - Stávající stav - přehledné výkresy)</t>
  </si>
  <si>
    <t>(316,19+5,83+27,99)*0,04=14,000 [A]</t>
  </si>
  <si>
    <t>75</t>
  </si>
  <si>
    <t>113766</t>
  </si>
  <si>
    <t>FRÉZOVÁNÍ DRÁŽKY PRŮŘEZU DO 800MM2 V ASFALTOVÉ VOZOVCE</t>
  </si>
  <si>
    <t>M</t>
  </si>
  <si>
    <t>Konstrukce vozovky - Úprava spár na obrusné vrstvě, profrézování obrusné vrstvy 40x20mm, spára bude vyfoukána od zbytků živice 
=6,50m+5,50m+5,00m+5,00m+9,00m 
(Délka vypočtena z výkresů D.1.2.2.XX - Nový stav - XX)</t>
  </si>
  <si>
    <t>6,5+5,5+5+5+9=31,000 [A]</t>
  </si>
  <si>
    <t>Položka zahrnuje:  
- veškerou manipulaci s vybouranou sutí a s vybouranými hmotami vč. uložení na skládku.  
Položka nezahrnuje:  
- x</t>
  </si>
  <si>
    <t>12110</t>
  </si>
  <si>
    <t>SEJMUTÍ ORNICE NEBO LESNÍ PŮDY</t>
  </si>
  <si>
    <t>Příprava území - Odhumusování plochy v tl. 150mm, včetně odvozu a uložení na deponii stavby 
=(10,64m2+5,67m2*1,4+3,33m2+20,15m2+71,56m2*1,1+3,81m2+17,76m2)*0,15m 
(Kubatura vypočtena z výkresu D.1.2.2.01 - Stávající stav - přehledné výkresy)</t>
  </si>
  <si>
    <t>(10,64+5,67*1,4+3,33+20,15+71,56*1,1+3,81+17,76)*0,15=21,352 [A]</t>
  </si>
  <si>
    <t>Položka zahrnuje:  
- sejmutí ornice bez ohledu na tloušťku vrstvy  
-  její vodorovnou dopravu  
Položka nezahrnuje:  
- uložení na trvalou skládku</t>
  </si>
  <si>
    <t>12373</t>
  </si>
  <si>
    <t>ODKOP PRO SPOD STAVBU SILNIC A ŽELEZNIC TŘ. I</t>
  </si>
  <si>
    <t>Bourací práce - Výkopové práce v zemině, tř.I, včetně zazubení svahů silničního tělesa a případného pažení a odvozu na skládku 
Konstrukce vozovky =348,73m2*0,08m 
Sanace =(223,46m2+73,92m2)*0,50m 
Drenáž =2*1,00m*1,00m*1,46m+(17,28m+17,88m)*0,40m*0,45m 
=185,84m3*2,00t/m3=371,67t 
(Kubatura vypočtena z výkresu D.1.2.2.01 - Stávající stav - přehledné výkresy)</t>
  </si>
  <si>
    <t>348,73*0,08+(223,46+73,92)*0,5+2*1*1*1,46+(17,28+17,88)*0,4*0,45=185,837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</si>
  <si>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</si>
  <si>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16</t>
  </si>
  <si>
    <t>13173</t>
  </si>
  <si>
    <t>HLOUBENÍ JAM ZAPAŽ I NEPAŽ TŘ. I</t>
  </si>
  <si>
    <t>Bourací práce - Výkop zeminy tř. I, včetně zazubení svahů a případného pažení, čerpání a odvozu na skládku 
=4,30m*(3,03m*1,04m+2*1,04m*1,04m/2)+5,10m*(3,03m*2,12m+2*2,12m*2,12m/2)+10,20m*(2,23m*2,11m+2,11m*2,11m/2+1,37*0,62m+0,62m*0,62m/2)-6,10m*5,26m2 
=123,12m3*2,00t/m3=246,24t 
(Kubatura vypočtena z výkresu D.1.2.2.01 - Stávající stav - přehledné výkresy)</t>
  </si>
  <si>
    <t>4,3*(3,03*1,04+2*1,04*1,04/2)+5,1*(3,03*2,12+2*2,12*2,12/2)+10,2*(2,23*2,11+2,11*2,11/2+1,37*0,62+0,62*0,62/2)-6,1*5,26=123,121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</si>
  <si>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</si>
  <si>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t>
  </si>
  <si>
    <t>13183</t>
  </si>
  <si>
    <t>HLOUBENÍ JAM ZAPAŽ I NEPAŽ TŘ II</t>
  </si>
  <si>
    <t>Bourací práce - Výkop zeminy tř. II, včetně zazubení svahů a případného pažení, čerpání a odvozu na skládku 
=9,90m*2,43m*0,30m+2,50m*9,60m*0,90m 
=28,12m3*2,00t/m3=57,63t 
(Kubatura vypočtena z výkresu D.1.2.2.01 - Stávající stav - přehledné výkresy)</t>
  </si>
  <si>
    <t>9,9*2,43*0,3+2,5*9,6*0,9=28,817 [A]</t>
  </si>
  <si>
    <t>18</t>
  </si>
  <si>
    <t>17120</t>
  </si>
  <si>
    <t>ULOŽENÍ SYPANINY DO NÁSYPŮ A NA SKLÁDKY BEZ ZHUTNĚNÍ</t>
  </si>
  <si>
    <t>Bourací práce - Uložení zeminy na skládku 
=21,35m3+185,84m3+123,12m3+28,82m3 
(Viz položky č. 12110, 12373, 13173 a 13183)</t>
  </si>
  <si>
    <t>21,35+185,84+123,12+28,82=359,130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</si>
  <si>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</si>
  <si>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26</t>
  </si>
  <si>
    <t>17180</t>
  </si>
  <si>
    <t>ULOŽENÍ SYPANINY DO NÁSYPŮ Z NAKUPOVANÝCH MATERIÁLŮ</t>
  </si>
  <si>
    <t>Založení - Hutněný polštář ze štěrkodrti frakce 0/63mm, tl. 0,30m 
=2,43m*9,90m*0,30m+2*9,90m*0,30m*0,30m/2+2,50m*9,60m*0,30m+2*9,60m*0,30m*0,30m/2 
(Kubatura vypočtena z výkresů D.1.2.2.XX - Nový stav - XX)</t>
  </si>
  <si>
    <t>2,43*9,9*0,3+2*9,9*0,3*0,3/2+2,5*9,6*0,3+2*9,6*0,3*0,3/2=16,172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</si>
  <si>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</si>
  <si>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78</t>
  </si>
  <si>
    <t>17380</t>
  </si>
  <si>
    <t>ZEMNÍ KRAJNICE A DOSYPÁVKY Z NAKUPOVANÝCH MATERIÁLŮ</t>
  </si>
  <si>
    <t>Konstrukce vozovky - Zásypy a dosypávky ze zeminy vhodné do násypového tělesa z nenamrzavého materiálu, včetně hutnění a terénních úprav do požadovaného tvaru 
=(15,25m+6,73m+6,02m+19,66m+25,50m)*0,10m2 
(Kubatura vypočtena z výkresů D.1.2.2.XX - Nový stav - XX)</t>
  </si>
  <si>
    <t>(15,25+6,73+6,02+19,66+25,5)*0,1=7,316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</si>
  <si>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</si>
  <si>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52</t>
  </si>
  <si>
    <t>17481</t>
  </si>
  <si>
    <t>ZÁSYP JAM A RÝH Z NAKUPOVANÝCH MATERIÁLŮ</t>
  </si>
  <si>
    <t>Zásyp - Zásyp ze štěrkodrti frakce 0/63mm, včetně hutnění a terénních úprav do požadovaného tvaru 
=2*2,94m*(0,60m*1,22m+1,22m*1,22m/2)+2*7,26m*(0,60m*2,02m+2,02m*2,02m/2)+(5,91m+0,95m)*1,15m*1,75m+(6,66m+1,70m)*(0,75m*2,65m+2,65m*2,65m/2)+2*1,90m*(0,75m*2,65m+2,65m*2,65m/2) 
(Kubatura vypočtena z výkresů D.1.2.2.XX - Nový stav - XX)</t>
  </si>
  <si>
    <t>2*2,94*(0,6*1,22+1,22*1,22/2)+2*7,26*(0,6*2,02+2,02*2,02/2)+(5,91+0,95)*1,15*1,75+(6,66+1,7)*(0,75*2,65+2,65*2,65/2)+2*1,9*(0,75*2,65+2,65*2,65/2)=136,573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</si>
  <si>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</si>
  <si>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53</t>
  </si>
  <si>
    <t>Zásyp - Zásyp zeminou vhodnou do násypu, včetně hutnění a terénních úprav do požadovaného tvaru 
=9,75m*(0,75m*0,80m+0,80m*0,80m/2) 
(Kubatura vypočtena z výkresů D.1.2.2.XX - Nový stav - XX)</t>
  </si>
  <si>
    <t>9,75*(0,75*0,8+0,8*0,8/2)=8,970 [A]</t>
  </si>
  <si>
    <t>81</t>
  </si>
  <si>
    <t>17511</t>
  </si>
  <si>
    <t>OBSYP POTRUBÍ A OBJEKTŮ SE ZHUTNĚNÍM</t>
  </si>
  <si>
    <t>Drenáž - Zásyp kontrolních šachet zeminou vhodnou do násypu, včetně vykopávky, dopravy z deponie stavby a hutnění 
=2*(1,00m*1,00m-0,40m*0,40m)*1,28m 
(Kubatura vypočtena z výkresů D.1.2.2.XX - Nový stav - XX)</t>
  </si>
  <si>
    <t>2*(1*1-0,4*0,4)*1,28=2,150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</si>
  <si>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</si>
  <si>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64</t>
  </si>
  <si>
    <t>18110</t>
  </si>
  <si>
    <t>ÚPRAVA PLÁNĚ SE ZHUTNĚNÍM V HORNINĚ TŘ. I</t>
  </si>
  <si>
    <t>Konstrukce vozovky - Úprava zemní pláně, včetně hutnění v zeminách tř. I 
=223,46m2+59,20m+13,03m2 
(Plocha vypočtena z výkresů D.1.2.2.XX - Nový stav - XX)</t>
  </si>
  <si>
    <t>223,46+59,2+13,03=295,690 [A]</t>
  </si>
  <si>
    <t>Položka zahrnuje:  
- úpravu pláně včetně vyrovnání výškových rozdílů. Míru zhutnění určuje projekt.  
Položka nezahrnuje:  
- x</t>
  </si>
  <si>
    <t>24</t>
  </si>
  <si>
    <t>18120</t>
  </si>
  <si>
    <t>ÚPRAVA PLÁNĚ SE ZHUTNĚNÍM V HORNINĚ TŘ. II</t>
  </si>
  <si>
    <t>Založení - Úprava zhutnění základové spáry v zeminách tř. II 
=2,43m*9,90m+2,50m*9,60m 
(Plocha vypočtena z výkresů D.1.2.2.XX - Nový stav - XX)</t>
  </si>
  <si>
    <t>2,43*9,9+2,5*9,6=48,057 [A]</t>
  </si>
  <si>
    <t>62</t>
  </si>
  <si>
    <t>18222</t>
  </si>
  <si>
    <t>ROZPROSTŘENÍ ORNICE VE SVAHU V TL DO 0,15M</t>
  </si>
  <si>
    <t>Úprava území - Rozprostření humózní zeminy ve svahu tl. min. 150mm, včetně dovozu z deponie stavby a urovnání 
=14,58m2*1,1 
(Plocha vypočtena z výkresů D.1.2.2.XX - Nový stav - XX)</t>
  </si>
  <si>
    <t>14,58*1,1=16,038 [A]</t>
  </si>
  <si>
    <t>Položka zahrnuje:  
- nutné přemístění ornice z dočasných skládek vzdálených do 50m  
- rozprostření ornice v předepsané tloušťce ve svahu přes 1:5  
Položka nezahrnuje:  
- x</t>
  </si>
  <si>
    <t>61</t>
  </si>
  <si>
    <t>18232</t>
  </si>
  <si>
    <t>ROZPROSTŘENÍ ORNICE V ROVINĚ V TL DO 0,15M</t>
  </si>
  <si>
    <t>Úprava území – Rozprostření humózní zeminy v rovině tl. min. 150mm, včetně dovozu z deponie stavby a urovnání 
=14,37m2+3,00m2+3,80m2+20,73m2+22,21m2+57,27m2 
(Plocha vypočtena z výkresů D.1.2.2.XX - Nový stav - XX)</t>
  </si>
  <si>
    <t>14,37+3+3,8+20,73+22,21+57,27=121,380 [A]</t>
  </si>
  <si>
    <t>Položka zahrnuje:  
- nutné přemístění ornice z dočasných skládek vzdálených do 50m  
- rozprostření ornice v předepsané tloušťce v rovině a ve svahu do 1:5  
Položka nezahrnuje:  
- x</t>
  </si>
  <si>
    <t>63</t>
  </si>
  <si>
    <t>18241</t>
  </si>
  <si>
    <t>ZALOŽENÍ TRÁVNÍKU RUČNÍM VÝSEVEM</t>
  </si>
  <si>
    <t>Úprava území - Založení trávníku ručním výsevem protierozní směsi, včetně uválcování a 1 pokosení  
=14,37m2+3,00m2+3,80m2+20,73m2+22,21m2+57,27m2+14,58m2*1,1 
(Plocha vypočtena z výkresů D.1.2.2.XX - Nový stav - XX)</t>
  </si>
  <si>
    <t>14,37+3+3,8+20,73+22,21+57,27+14,58*1,1=137,418 [A]</t>
  </si>
  <si>
    <t>Položka zahrnuje:  
- dodání předepsané travní směsi, její výsev na ornici, zalévání, první pokosení, to vše bez ohledu na sklon terénu  
Položka nezahrnuje:  
- x</t>
  </si>
  <si>
    <t>Základy</t>
  </si>
  <si>
    <t>82</t>
  </si>
  <si>
    <t>212635</t>
  </si>
  <si>
    <t>TRATIVODY KOMPL Z TRUB Z PLAST HM DN DO 150MM, RÝHA TŘ I</t>
  </si>
  <si>
    <t>Drenáž - Žebro o šířce min. 0,40m a výšce min. 0,45m. Drenážní žebro bude vždy tvořeno - drenážní troubou DN=150mm vhodnou do dynamicky zatížených konstrukcí, která bude uložena na podsyp ze štěrkodrti fr.0/32mm tl. 100mm, drenážní trouba bude obsypána těženým kamenivem fr. 11/22mm, včetně případného zavíčkování konců drenážní trouby a připojení do drenáže za rubem čelní zídky nebo vyústění na terén 
=19,11m+23,90m 
(Délka vypočtena z výkresů D.1.2.2.XX - Nový stav - XX)</t>
  </si>
  <si>
    <t>19,11+23,9=43,010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</si>
  <si>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</si>
  <si>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83</t>
  </si>
  <si>
    <t>21361</t>
  </si>
  <si>
    <t>DRENÁŽNÍ VRSTVY Z GEOTEXTILIE</t>
  </si>
  <si>
    <t>Drenáž - Filtrační geotextílie 300g/m2 
=(19,11m+23,90m)*1,70m 
(Plocha vypočtena z výkresů D.1.2.2.XX - Nový stav - XX)</t>
  </si>
  <si>
    <t>(19,11+23,9)*1,7=73,117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</si>
  <si>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</si>
  <si>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66</t>
  </si>
  <si>
    <t>21452</t>
  </si>
  <si>
    <t>SANAČNÍ VRSTVY Z KAMENIVA DRCENÉHO</t>
  </si>
  <si>
    <t>Konstrukce vozovky - Sanace podloží vozovky silnice  -  Kamenitá sypanina z drceného kameniva fr. 0/250mm v tl. 500mm 
=(223,46m2+59,20m2)*0,50m 
(Kubatura vypočtena z výkresů D.1.2.2.XX - Nový stav - XX)</t>
  </si>
  <si>
    <t>(223,46+59,2)*0,5=141,330 [A]</t>
  </si>
  <si>
    <t>Položka zahrnuje:  
- dodávku předepsaného kameniva  
- mimostaveništní a vnitrostaveništní dopravu a jeho uložení  
- není-li v zadávací dokumentaci uvedeno jinak, jedná se o nakupovaný materiál  
Položka nezahrnuje:  
- x</t>
  </si>
  <si>
    <t>27</t>
  </si>
  <si>
    <t>272314</t>
  </si>
  <si>
    <t>ZÁKLADY Z PROSTÉHO BETONU DO C25/30</t>
  </si>
  <si>
    <t>Založení - Základový pás z prostého betonu C25/30, včetně hutnění a zarovnání horního povrchu 
=0,50m*2,13m*0,60m 
(Kubatura vypočtena z výkresů D.1.2.2.XX - Nový stav - XX)</t>
  </si>
  <si>
    <t>0,5*2,13*0,6=0,639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</si>
  <si>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</si>
  <si>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29</t>
  </si>
  <si>
    <t>272324</t>
  </si>
  <si>
    <t>ZÁKLADY ZE ŽELEZOBETONU DO C25/30</t>
  </si>
  <si>
    <t>Založení - Základová deska a základ čelní zídky z železobetonu C25/30, včetně hutnění, zarovnání horního povrchu, nátěru pracovních spár spojovacím můstkem, bednění a samolepícího drenážního potahu bednění 
=9,70m*2,13m*0,30m+9,00m*1,90m*0,90m 
(Kubatura vypočtena z výkresů D.1.2.2.XX - Nový stav - XX)</t>
  </si>
  <si>
    <t>9,7*2,13*0,3+9*1,9*0,9=21,588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</si>
  <si>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</si>
  <si>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30</t>
  </si>
  <si>
    <t>272366</t>
  </si>
  <si>
    <t>VÝZTUŽ ZÁKLADŮ Z KARI SÍTÍ</t>
  </si>
  <si>
    <t>Založení - Výztuž z kari-sítí a betonářské oceli B500B + provaření po obvodu + vázání drátem 
=0,01*21,59m3*7,85t/m3 
(Viz položka č. 272324)</t>
  </si>
  <si>
    <t>0,01*21,59*7,85=1,695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</si>
  <si>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</si>
  <si>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25</t>
  </si>
  <si>
    <t>289971</t>
  </si>
  <si>
    <t>OPLÁŠTĚNÍ (ZPEVNĚNÍ) Z GEOTEXTILIE</t>
  </si>
  <si>
    <t>Založení - Separační / výztužná geotextílie - pevnost v tahu v příčném i podélném směru 80kN/m a odolnost proti protržení CBR-10kN 
=2,43m*9,90m+2*0,64m*(2,43m+9,90m)+2,50m*9,60m+2*0,64m*(2,50m+9,60m) 
(Plocha vypočtena z výkresů D.1.2.2.XX - Nový stav - XX)</t>
  </si>
  <si>
    <t>2,43*9,9+2*0,64*(2,43+9,9)+2,5*9,6+2*0,64*(2,5+9,6)=79,327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</si>
  <si>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</si>
  <si>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51</t>
  </si>
  <si>
    <t>28997C</t>
  </si>
  <si>
    <t>OPLÁŠTĚNÍ (ZPEVNĚNÍ) Z GEOTEXTILIE DO 300G/M2</t>
  </si>
  <si>
    <t>Odvodnění - Filtrační geotextilie 300g/m2 
=(1,20m+6,07m)*(0,30m+0,50m) 
(Plocha vypočtena z výkresů D.1.2.2.XX - Nový stav - XX)</t>
  </si>
  <si>
    <t>(1,2+6,07)*(0,3+0,5)=5,816 [A]</t>
  </si>
  <si>
    <t>Svislé konstrukce</t>
  </si>
  <si>
    <t>43</t>
  </si>
  <si>
    <t>317325</t>
  </si>
  <si>
    <t>ŘÍMSY ZE ŽELEZOBETONU DO C30/37 (B37)</t>
  </si>
  <si>
    <t>Římsa - Železobeton C30/37, včetně hutnění a zarovnání horního povrchu, striáže horního povrchu. Pracovní spára bude utěsněna trvale pružným tmelem, bednění, samolepícího drenážního potahu bednění 
=9,00m*0,50m*0,35m 
(Kubatura vypočtena z výkresů D.1.2.2.XX - Nový stav - XX)</t>
  </si>
  <si>
    <t>9*0,5*0,35=1,575 [A]</t>
  </si>
  <si>
    <t>44</t>
  </si>
  <si>
    <t>317365</t>
  </si>
  <si>
    <t>VÝZTUŽ ŘÍMS Z OCELI 10505, B500B</t>
  </si>
  <si>
    <t>Římsa - Výztuž z betonářské oceli B500B + provaření po obvodu + vázání drátem 
=0,02*1,58m3*7,85t/m3 
(Viz položka č. 317325)</t>
  </si>
  <si>
    <t>0,02*1,58*7,85=0,248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</si>
  <si>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</si>
  <si>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40</t>
  </si>
  <si>
    <t>327212</t>
  </si>
  <si>
    <t>ZDI OPĚRNÉ, ZÁRUBNÍ, NÁBŘEŽNÍ Z LOMOVÉHO KAMENE NA MC</t>
  </si>
  <si>
    <t>Opěrné zdi - Dozdění a obnova stávajících opěrných zdí z kamenného zdiva na maltu cementovou M20, včetně spárování MC pro stupeň vlivu prostředí XF4 
=1,20m*0,50m*3,34m+1,20m*0,75m*3,00m 
(Kubatura vypočtena z výkresů D.1.2.2.XX - Nový stav - XX)</t>
  </si>
  <si>
    <t>1,2*0,5*3,34+1,2*0,75*3=4,704 [A]</t>
  </si>
  <si>
    <t>Položka zahrnuje:  
- dodání předepsaného lomového kamene, jeho výběr a případnou úpravu  
- spojovacího materiálu  
- vyzdění do předepsaného tvaru  
- včetně mimostaveništní a vnitrostaveništní dopravy  
Položka nezahrnuje:  
- x</t>
  </si>
  <si>
    <t>37</t>
  </si>
  <si>
    <t>327325</t>
  </si>
  <si>
    <t>ZDI OPĚRNÉ, ZÁRUBNÍ, NÁBŘEŽNÍ ZE ŽELEZOVÉHO BETONU DO C30/37 (B37)</t>
  </si>
  <si>
    <t>Čelní zídka - Železobeton C30/37, včetně hutnění a zarovnání horního povrchu, nátěru pracovních spár spojovacím můstkem a těsněním pracovních spár, bednění a samolepícího drenážního potahu bednění 
=9,00n*0,60m*2,09m 
(Kubatura vypočtena z výkresů D.1.2.2.XX - Nový stav - XX)</t>
  </si>
  <si>
    <t>9*0,6*2,09=11,286 [A]</t>
  </si>
  <si>
    <t>38</t>
  </si>
  <si>
    <t>327365</t>
  </si>
  <si>
    <t>VÝZTUŽ ZDÍ OPĚRNÝCH, ZÁRUBNÍCH, NÁBŘEŽNÍCH Z OCELI 10505</t>
  </si>
  <si>
    <t>Čelní zídka - Výztuž z betonářské oceli B500B + provaření po obvodu + vázání drátem 
=0,02*11,29m3*7,85t/m3 
(Viz položka č. 327325)</t>
  </si>
  <si>
    <t>0,02*11,29*7,85=1,773 [A]</t>
  </si>
  <si>
    <t>Vodorovné konstrukce</t>
  </si>
  <si>
    <t>28</t>
  </si>
  <si>
    <t>451312</t>
  </si>
  <si>
    <t>PODKLADNÍ A VÝPLŇOVÉ VRSTVY Z PROSTÉHO BETONU C12/15</t>
  </si>
  <si>
    <t>Založení - Podkladní beton z prostého betonu C12/15 
=(9,70m*3,33m+3,40m*10,20m)*0,15m 
(Kubatura vypočtena z výkresů D.1.2.2.XX - Nový stav - XX)</t>
  </si>
  <si>
    <t>(9,7*3,33+3,4*10,2)*0,15=10,047 [A]</t>
  </si>
  <si>
    <t>48</t>
  </si>
  <si>
    <t>Odvodnění - Podkladní beton pod drenáž z betonu C12/15 
=1,20m*0,30m*1,02m+6,07m*0,30m*1,02m 
(Kubatura vypočtena z výkresů D.1.2.2.XX - Nový stav - XX)</t>
  </si>
  <si>
    <t>1,2*0,3*1,02+6,07*0,3*1,02=2,225 [A]</t>
  </si>
  <si>
    <t>55</t>
  </si>
  <si>
    <t>45131A</t>
  </si>
  <si>
    <t>PODKLADNÍ A VÝPLŇOVÉ VRSTVY Z PROSTÉHO BETONU C20/25</t>
  </si>
  <si>
    <t>Úprava území - Lože kamenné dlažby z prostého betonu C20/25n min. tl. 150mm, včetně obetonování dlažby šířky 100mm 
=(10,67m2*1,2+3,96m2+4,10m2+0,87m2+1,72m*0,30m+1,79m*0,30m)*0,15m+(1,18m*1,3+1,20m+1,05m*1,1+3,28m*1,2+7,25m)*0,10m*0,25m 
(Kubatura vypočtena z výkresů D.1.2.2.XX - Nový stav - XX)</t>
  </si>
  <si>
    <t>(10,67*1,2+3,96+4,1+0,87+1,72*0,3+1,79*0,3)*0,15+(1,18*1,3+1,2+1,05*1,1+3,28*1,2+7,25)*0,1*0,25=3,795 [A]</t>
  </si>
  <si>
    <t>32</t>
  </si>
  <si>
    <t>45211</t>
  </si>
  <si>
    <t>PODKLAD KONSTR Z DÍLCŮ BETON</t>
  </si>
  <si>
    <t>Propustek - Betonové prefabrikované podkladky pro trouby 
=10ks*0,20m*1,00m*0,18m 
(Kubatura vypočtena z výkresů D.1.2.2.XX - Nový stav - XX)</t>
  </si>
  <si>
    <t>10*0,2*1*0,18=0,360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</si>
  <si>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</si>
  <si>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50</t>
  </si>
  <si>
    <t>45860</t>
  </si>
  <si>
    <t>VÝPLŇ ZA OPĚRAMI A ZDMI Z MEZEROVITÉHO BETONU</t>
  </si>
  <si>
    <t>Odvodnění - Obsyp drenáže z mezerovitého betonu MCB8 
=(1,20m+6,07m)*0,30m*0,50m 
(Kubatura vypočtena z výkresů D.1.2.2.XX - Nový stav - XX)</t>
  </si>
  <si>
    <t>(1,2+6,07)*0,3*0,5=1,091 [A]</t>
  </si>
  <si>
    <t>Položka zahrnuje:  
 - dodávku mezerovitého betonu a jeho uložení se zhutněním  
- včetně mimostaveništní a vnitrostaveništní dopravy (rovněž přesuny)  
Položka nezahrnuje:  
- x</t>
  </si>
  <si>
    <t>59</t>
  </si>
  <si>
    <t>46321</t>
  </si>
  <si>
    <t>ROVNANINA Z LOMOVÉHO KAMENE</t>
  </si>
  <si>
    <t>Úprava území - Zpevnění svahů a koryta toku kamennou rovaninou, min. hmotnost kamene 50-250kg/ks + vyklínování menšími kameny 
=(12,34m2*1,2+4,09m2+28,63m2*1,1+7,49m2+3,36m2*1,2)*0,40m 
(Kubatura vypočtena z výkresů D.1.2.2.XX - Nový stav - XX)</t>
  </si>
  <si>
    <t>(12,34*1,2+4,09+28,63*1,1+7,49+3,36*1,2)*0,4=24,765 [A]</t>
  </si>
  <si>
    <t>Položka zahrnuje:  
- dodávku a vyrovnání lomového kamene předepsané frakce do předepsaného tvaru  
-  včetně mimostaveništní a vnitrostaveništní dopravy  
- není-li v zadávací dokumentaci uvedeno jinak, jedná se o nakupovaný materiál  
Položka nezahrnuje:  
- x</t>
  </si>
  <si>
    <t>56</t>
  </si>
  <si>
    <t>465512</t>
  </si>
  <si>
    <t>DLAŽBY Z LOMOVÉHO KAMENE NA MC</t>
  </si>
  <si>
    <t>Úprava území - Dlažba z lomového kamene tl. 250mm (třída jakosti kamene "I"), včetně spárování MC pro stupeň vlivu prostředí XF4 
=(10,67m2*1,2+3,96m2+4,10m2+0,87m2+1,72m*0,30m+1,79m*0,30m)*0,25m 
(Kubatura vypočtena z výkresů D.1.2.2.XX - Nový stav - XX)</t>
  </si>
  <si>
    <t>(10,67*1,2+3,96+4,1+0,87+1,72*0,3+1,79*0,3)*0,25=5,697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</si>
  <si>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</si>
  <si>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57</t>
  </si>
  <si>
    <t>467314</t>
  </si>
  <si>
    <t>STUPNĚ A PRAHY VODNÍCH KORYT Z PROSTÉHO BETONU C25/30</t>
  </si>
  <si>
    <t>Úprava území - Příčné prahy z prostého betonu C25/30, včetně hutnění a zarovnání horního povrchu, zemních prací (výkop, odvoz, uložení na skládku, poplatku za skládku)  
=(1,18m*1,3+1,20m+1,05m*1,1+1,80m)*0,50m*1,00m 
(Kubatura vypočtena z výkresů D.1.2.2.XX - Nový stav - XX)</t>
  </si>
  <si>
    <t>(1,18*1,3+1,2+1,05*1,1+1,8)*0,5*1=2,845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</si>
  <si>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</si>
  <si>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Komunikace</t>
  </si>
  <si>
    <t>67</t>
  </si>
  <si>
    <t>56333</t>
  </si>
  <si>
    <t>VOZOVKOVÉ VRSTVY ZE ŠTĚRKODRTI TL. DO 150MM</t>
  </si>
  <si>
    <t>Konstrukce vozovky - Štěrkodrť ŠDa frakce 0/63mm tl. min. 150mm 
=247,49m2+93,34m2 
(Plocha vypočtena z výkresů D.1.2.2.XX - Nový stav - XX)</t>
  </si>
  <si>
    <t>247,49+93,34=340,830 [A]</t>
  </si>
  <si>
    <t>Položka zahrnuje:  
- dodání kameniva předepsané kvality a zrnitosti  
- rozprostření a zhutnění vrstvy v předepsané tloušťce  
- zřízení vrstvy bez rozlišení šířky, pokládání vrstvy po etapách  
Položka nezahrnuje:  
- postřiky, nátěry</t>
  </si>
  <si>
    <t>68</t>
  </si>
  <si>
    <t>56334</t>
  </si>
  <si>
    <t>VOZOVKOVÉ VRSTVY ZE ŠTĚRKODRTI TL. DO 200MM</t>
  </si>
  <si>
    <t>Konstrukce vozovky - Štěrkodrť ŠDa frakce 0/63mm tl. min. 200mm 
=335,68m2+15,20m2 
(Plocha vypočtena z výkresů D.1.2.2.XX - Nový stav - XX)</t>
  </si>
  <si>
    <t>335,68+15,2=350,880 [A]</t>
  </si>
  <si>
    <t>70</t>
  </si>
  <si>
    <t>56360</t>
  </si>
  <si>
    <t>VOZOVKOVÉ VRSTVY Z RECYKLOVANÉHO MATERIÁLU</t>
  </si>
  <si>
    <t>Konstrukce vozovky - Štěrkodrť z recyklovaného kameniva z vozovek ŠDa-R 0/32, tl. 50mm 
=13,70m2*0,05m 
=0,69m3*2,40t/m3=1,64t 
(Kubatura vypočtena z výkresů D.1.2.2.XX - Nový stav - XX)</t>
  </si>
  <si>
    <t>13,7*0,05=0,685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</si>
  <si>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</si>
  <si>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79</t>
  </si>
  <si>
    <t>56962</t>
  </si>
  <si>
    <t>ZPEVNĚNÍ KRAJNIC Z RECYKLOVANÉHO MATERIÁLU TL DO 100MM</t>
  </si>
  <si>
    <t>Konstrukce vozovky - Nezpevněná krajnice z R-materiálu tl. 100mm 
=6,20m2+8,47m2+0,50m2+3,00m2+0,82m2+1,60m2+4,60m2 
=25,19m2*0,10m*2,40/m3=6,05t 
(Plocha vypočtena z výkresů D.1.2.2.XX - Nový stav - XX)</t>
  </si>
  <si>
    <t>6,2+8,47+0,5+3+0,82+1,6+4,6=25,190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</si>
  <si>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</si>
  <si>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69</t>
  </si>
  <si>
    <t>572123</t>
  </si>
  <si>
    <t>INFILTRAČNÍ POSTŘIK Z EMULZE DO 1,0KG/M2</t>
  </si>
  <si>
    <t>Konstrukce vozovky - Infiltrační postřik kationaktivní asfaltovou emulzí, zbytkové množstvý pojiva 1,00kg/m2 
=320,76m2+14,16m2 
(Plocha vypočtena z výkresů D.1.2.2.XX - Nový stav - XX)</t>
  </si>
  <si>
    <t>320,76+14,16=334,920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</si>
  <si>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</si>
  <si>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72</t>
  </si>
  <si>
    <t>572213</t>
  </si>
  <si>
    <t>SPOJOVACÍ POSTŘIK Z EMULZE DO 0,5KG/M2</t>
  </si>
  <si>
    <t>Konstrukce vozovky - Spojovací postřik kationaktivní asfaltovou emulzí, zbytkové množstvý pojiva 0,40kg/m2 
=336,23m2 
(Plocha vypočtena z výkresů D.1.2.2.XX - Nový stav - XX)</t>
  </si>
  <si>
    <t>336,23=336,230 [A]</t>
  </si>
  <si>
    <t>65</t>
  </si>
  <si>
    <t>57476</t>
  </si>
  <si>
    <t>VOZOVKOVÉ VÝZTUŽNÉ VRSTVY Z GEOMŘÍŽOVINY S TKANINOU</t>
  </si>
  <si>
    <t>Konstrukce vozovky - Separační / výztužná geotextílie - pevnost v tahu v příčném i podélném směru 80kN/m a odolnost proti protržení CBR-10kN 
=223,46m2+59,20m2+(62,08m+23,81m)*0,52m 
(Plocha vypočtena z výkresů D.1.2.2.XX - Nový stav - XX)</t>
  </si>
  <si>
    <t>223,46+59,2+(62,08+23,81)*0,52=327,323 [A]</t>
  </si>
  <si>
    <t>Položka zahrnuje:  
- dodání geomříže v požadované kvalitě a v množství včetně přesahů (přesahy započteny v jednotkové ceně)  
- očištění podkladu  
- pokládka geomříže dle předepsaného technologického předpisu  
Položka nezahrnuje:  
- x</t>
  </si>
  <si>
    <t>73</t>
  </si>
  <si>
    <t>574A33</t>
  </si>
  <si>
    <t>ASFALTOVÝ BETON PRO OBRUSNÉ VRSTVY ACO 11 TL. 40MM</t>
  </si>
  <si>
    <t>Konstrukce vozovky - Asfaltový beton pro obrusné vrstvy ACO 11 tl. 40mm 
=333,37m2 
(Plocha vypočtena z výkresů D.1.2.2.XX - Nový stav - XX)</t>
  </si>
  <si>
    <t>333,37=333,370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</si>
  <si>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</si>
  <si>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74</t>
  </si>
  <si>
    <t>574A43</t>
  </si>
  <si>
    <t>ASFALTOVÝ BETON PRO OBRUSNÉ VRSTVY ACO 11 TL. 50MM</t>
  </si>
  <si>
    <t>Konstrukce vozovky - Asfaltový beton pro obrusné vrstvy ACO 11 tl. 50mm 
=13,13m2 
(Plocha vypočtena z výkresů D.1.2.2.XX - Nový stav - XX)</t>
  </si>
  <si>
    <t>13,13=13,130 [A]</t>
  </si>
  <si>
    <t>71</t>
  </si>
  <si>
    <t>574E88</t>
  </si>
  <si>
    <t>ASFALTOVÝ BETON PRO PODKLADNÍ VRSTVY ACP 22+, 22S TL. 90MM</t>
  </si>
  <si>
    <t>Konstrukce vozovky - Asfaltový beton pro podkladní vrstvy ACP 22+ tl. 90mm 
=315,90m2 
(Plocha vypočtena z výkresů D.1.2.2.XX - Nový stav - XX)</t>
  </si>
  <si>
    <t>315,9=315,900 [A]</t>
  </si>
  <si>
    <t>Úpravy povrchů, podlahy, výplně otvorů</t>
  </si>
  <si>
    <t>35</t>
  </si>
  <si>
    <t>626211</t>
  </si>
  <si>
    <t>REPROFILACE VODOROVNÝCH PLOCH SHORA SANAČNÍ MALTOU JEDNOVRST TL 10MM</t>
  </si>
  <si>
    <t>Propustek - Úprava seříznutých ploch hrdlových trub sanační maltou 
=(4,80m+4,80m*1,2)*0,17m 
(Plocha vypočtena z výkresů D.1.2.2.XX - Nový stav - XX)</t>
  </si>
  <si>
    <t>(4,8+4,8*1,2)*0,17=1,795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</si>
  <si>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</si>
  <si>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Přidružená stavební výroba</t>
  </si>
  <si>
    <t>41</t>
  </si>
  <si>
    <t>711111</t>
  </si>
  <si>
    <t>IZOLACE BĚŽNÝCH KONSTRUKCÍ PROTI ZEMNÍ VLHKOSTI ASFALTOVÝMI NÁTĚRY</t>
  </si>
  <si>
    <t>Izolace - Nátěry Np+2xNa na styku se zeminou 
=11,35m*5,67m+9,00m*(4,46m+1,05m)+5,57m2+2*1,90m*0,90m+0,60m*(2,11m+2,04m) 
(Plocha vypočtena z výkresů D.1.2.2.XX - Nový stav - XX)</t>
  </si>
  <si>
    <t>11,35*5,67+9*(4,46+1,05)+5,57+2*1,9*0,9+0,6*(2,11+2,04)=125,425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</si>
  <si>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</si>
  <si>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42</t>
  </si>
  <si>
    <t>711509</t>
  </si>
  <si>
    <t>OCHRANA IZOLACE NA POVRCHU TEXTILIÍ</t>
  </si>
  <si>
    <t>Izolace - Ochranná geotextílie 600g/m2 
=9,00m*2,41m+0,60m*(2,11m+2,04m) 
(Plocha vypočtena z výkresů D.1.2.2.XX - Nový stav - XX)</t>
  </si>
  <si>
    <t>9*2,41+0,6*(2,11+2,04)=24,180 [A]</t>
  </si>
  <si>
    <t>Položka zahrnuje:  
- dodání předepsaného ochranného materiálu  
- zřízení ochrany izolace  
Položka nezahrnuje:  
- x</t>
  </si>
  <si>
    <t>45</t>
  </si>
  <si>
    <t>78381</t>
  </si>
  <si>
    <t>NÁTĚRY BETON KONSTR TYP S1 (OS-A)</t>
  </si>
  <si>
    <t>Římsa - Nátěr říms čirým hydrofobním nátěrem, 2 vrstvy 
=9,00m*(0,32m+0,35m) 
(Plocha vypočtena z výkresů D.1.2.2.XX - Nový stav - XX)</t>
  </si>
  <si>
    <t>9*(0,32+0,35)=6,030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</si>
  <si>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</si>
  <si>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46</t>
  </si>
  <si>
    <t>78383</t>
  </si>
  <si>
    <t>NÁTĚRY BETON KONSTR TYP S4 (OS-C)</t>
  </si>
  <si>
    <t>Římsa - Nátěr odrazné hrany římsy ochranným nátěrem 
=9,00m*(0,15m+0,15m) 
(Plocha vypočtena z výkresů D.1.2.2.XX - Nový stav - XX)</t>
  </si>
  <si>
    <t>9*(0,15+0,15)=2,700 [A]</t>
  </si>
  <si>
    <t>Potrubí</t>
  </si>
  <si>
    <t>33</t>
  </si>
  <si>
    <t>82472</t>
  </si>
  <si>
    <t>POTRUBÍ Z TRUB ŽELEZOBETONOVÝCH DN DO 1200MM</t>
  </si>
  <si>
    <t>Propustek - Železobetonové prefabrikované hrdlové trouby DN=1200mm, včetně vyplnění spár trvale pružným tmelem 
=11,95m 
(Délka vypočtena z výkresů D.1.2.2.XX - Nový stav - XX)</t>
  </si>
  <si>
    <t>11,95=11,950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</si>
  <si>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</si>
  <si>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49</t>
  </si>
  <si>
    <t>875332</t>
  </si>
  <si>
    <t>POTRUBÍ DREN Z TRUB PLAST DN DO 150MM DĚROVANÝCH</t>
  </si>
  <si>
    <t>Odvodnění -  Drenážní PE trouba DN=150mm (SN8) vhodných do dynamicky zatížených konstrukcí, perforovaná v horní polovině, včetně tvarovek pro napojení do vyústek 
=0,60m+5,87m 
(Délka vypočtena z výkresů D.1.2.2.XX - Nový stav - XX)</t>
  </si>
  <si>
    <t>0,6+5,87=6,470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</si>
  <si>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</si>
  <si>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47</t>
  </si>
  <si>
    <t>87627</t>
  </si>
  <si>
    <t>CHRÁNIČKY Z TRUB PLASTOVÝCH DN DO 100MM</t>
  </si>
  <si>
    <t>Římsa - Kabelová plastová chráníčka 110/94, včetně zavíčkování konců 
=9,00m 
(Délka vypočtena z výkresů D.1.2.2.XX - Nový stav - XX)</t>
  </si>
  <si>
    <t>9=9,000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</si>
  <si>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</si>
  <si>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31</t>
  </si>
  <si>
    <t>87646</t>
  </si>
  <si>
    <t>CHRÁNIČKY Z TRUB PLASTOVÝCH DN DO 400MM</t>
  </si>
  <si>
    <t>Založení - Plastová chránička DN=400mm osazená přímo do bednění 
=1,91m 
(Délka vypočtena z výkresů D.1.2.2.XX - Nový stav - XX)</t>
  </si>
  <si>
    <t>1,91=1,910 [A]</t>
  </si>
  <si>
    <t>80</t>
  </si>
  <si>
    <t>895823</t>
  </si>
  <si>
    <t>DRENÁŽNÍ ŠACHTICE KONTROLNÍ Z PLAST DÍLCŮ ŠK 100</t>
  </si>
  <si>
    <t>Drenáž - Kontrolní šachta drenáže z PP DN=315mm, včetně souvisejícího vybavení (šachtové dno z PP pro drenážní trouby) DN=150mm, šachtová korugovaná trouba DN=315mm, teleskopická trouba v horní části a plastový pachotěsný poklop), podsyp ze štěrkodrti fr.0/32mm tl. 100mm 
=2ks 
(Počet vypočten z výkresů D.1.2.2.XX - Nový stav - XX)</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</si>
  <si>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</si>
  <si>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77</t>
  </si>
  <si>
    <t>89923</t>
  </si>
  <si>
    <t>VÝŠKOVÁ ÚPRAVA KRYCÍCH HRNCŮ</t>
  </si>
  <si>
    <t>Konstrukce vozovky - Výškové úprava hrnců, inženýrských sítí 
=2ks 
(Počet vypočten z výkresů D.1.2.2.XX - Nový stav - XX)</t>
  </si>
  <si>
    <t>Položka zahrnuje:  
- všechny nutné práce a materiály pro zvýšení nebo snížení zařízení (včetně nutné úpravy stávajícího povrchu vozovky nebo chodníku)  
Položka nezahrnuje:  
- x</t>
  </si>
  <si>
    <t>36</t>
  </si>
  <si>
    <t>899574</t>
  </si>
  <si>
    <t>OBETONOVÁNÍ POTRUBÍ ZE ŽELEZOBETONU DO C25/30 VČETNĚ VÝZTUŽE</t>
  </si>
  <si>
    <t>Propustek - Obetonování trub z železobetonu C25/30 včetně hutnění a zarovnání horního povrchu, betonářské výztuže B500B, nátěru pracovních spár spojovacím můstkem, těsněním pracovních spár, bednění a samolepícího drenážního potahu bednění 
=10,20m*1,68m2 
(Kubatura vypočtena z výkresů D.1.2.2.XX - Nový stav - XX)</t>
  </si>
  <si>
    <t>10,2*1,68=17,136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</si>
  <si>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</si>
  <si>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9112A3</t>
  </si>
  <si>
    <t>ZÁBRADLÍ MOSTNÍ S VODOR MADLY - DEMONTÁŽ S PŘESUNEM</t>
  </si>
  <si>
    <t>Bourací práce - Odstranění ocelového trojmadlového zábradlí, včetně odvozu a likvidace v režii zhotovitele 
=9,85m+7,25m 
(Délka vypočtena z výkresu D.1.2.2.01 - Stávající stav - přehledné výkresy)</t>
  </si>
  <si>
    <t>9,85+7,25=17,100 [A]</t>
  </si>
  <si>
    <t>Položka zahrnuje:  
- demontáž a odstranění zařízení  
- jeho odvoz na předepsané místo  
Položka nezahrnuje:  
- x</t>
  </si>
  <si>
    <t>54</t>
  </si>
  <si>
    <t>9112B1</t>
  </si>
  <si>
    <t>ZÁBRADLÍ MOSTNÍ SE SVISLOU VÝPLNÍ - DODÁVKA A MONTÁŽ</t>
  </si>
  <si>
    <t>Ocelové zábradlí se svislou výplní - výšky 1,10m, opatřeno PKO, barva RAL, kotveno do předvrtaných otvorů na chem. kotvu, kotevní desky podlity plastmaltou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dle požadavku investora. 
- Nátěrový systém má celkovou nominální tloušťku 240 µm 
=9,00m 
(Délka vypočtena z výkresů D.1.2.2.XX - Nový stav - XX)</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</si>
  <si>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</si>
  <si>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Bourací práce - Demontáž dopravního značení, včetně odvozu na skládku investora 
B13 - „Omezení hmotnosti“ - 2ks 
B14 - „Omezení hmotnosti“ - 2ks 
E05 - „Hmotnost“ - 2ks 
E13 - „Text“ - 2ks 
=2ks+2ks+2ks+2ks 
(Počet vypočten z výkresu D.1.2.2.01 - Stávající stav - přehledné výkresy)</t>
  </si>
  <si>
    <t>2+2+2+2=8,000 [A]</t>
  </si>
  <si>
    <t>914923</t>
  </si>
  <si>
    <t>SLOUPKY A STOJKY DZ Z OCEL TRUBEK DO PATKY DEMONTÁŽ</t>
  </si>
  <si>
    <t>Bourací práce - Odstranění sloupku dopravního značení, včetně odvozu a likvidace v režii zhotovitele 
=2ks 
(Počet vypočten z výkresu D.1.2.2.01 - Stávající stav - přehledné výkresy)</t>
  </si>
  <si>
    <t>Bourací práce - Demontáž dopravního značení Z4 - „Směrová deska“ s patkou včetně odvozu na skládku investora 
=4ks 
(Počet vypočten z výkresu D.1.2.2.01 - Stávající stav - přehledné výkresy)</t>
  </si>
  <si>
    <t>916623</t>
  </si>
  <si>
    <t>VODÍCÍ STĚNY Z DÍLCŮ BETON - DEMONTÁŽ</t>
  </si>
  <si>
    <t>Bourací práce - Odstranění betonového svodidla, včetně odvozu na skládku investora 
=6*2,00m 
(Délka vypočtena z výkresu D.1.2.2.01 - Stávající stav - přehledné výkresy)</t>
  </si>
  <si>
    <t>6*2=12,000 [A]</t>
  </si>
  <si>
    <t>Položka zahrnuje:  
- dočasné prefabrikované vodící betonové stěny výšky max. 60cm  
- odstranění, demontáž a odklizení zařízení s odvozem na předepsané místo.  
Položka nezahrnuje:  
- dočasné vodící stěny z prefabrikovaných betonových svodidel standardních výšek se vykazují v položkách 911**3.</t>
  </si>
  <si>
    <t>87</t>
  </si>
  <si>
    <t>91710</t>
  </si>
  <si>
    <t>OBRUBY Z BETONOVÝCH PALISÁD</t>
  </si>
  <si>
    <t>Obrubníky - Betonové palisádové obrubníky 160x160x1600(600)mm, osazení do betonového lože s bočními opěrami z  betonu C25/30-XF3, včetně řezání obrub a případných úprav styčných spár MC pro stupeň vlivu prostředí XF4 
=6ks*0,16m*0,16m*1,20m+6ks*0,16m*0,16m*0,60m 
(Délka vypočtena z výkresů D.1.2.2.XX - Nový stav - XX)</t>
  </si>
  <si>
    <t>6*0,16*0,16*1,2+6*0,16*0,16*0,6=0,276 [A]</t>
  </si>
  <si>
    <t>Položka zahrnuje:  
- dodání a pokládku betonových palisád o rozměrech předepsaných zadávací dokumentací  
- betonové lože i boční betonovou opěrku  
Položka nezahrnuje:  
- x</t>
  </si>
  <si>
    <t>86</t>
  </si>
  <si>
    <t>917223</t>
  </si>
  <si>
    <t>SILNIČNÍ A CHODNÍKOVÉ OBRUBY Z BETONOVÝCH OBRUBNÍKŮ ŠÍŘ 100MM</t>
  </si>
  <si>
    <t>Obrubníky - Betonové chodníkové obrubníky 100x250x1000mm, osazení do betonového lože s bočními opěrami z  betonu C25/30-XF3, včetně řezání obrub a případných úprav styčných spár MC pro stupeň vlivu prostředí XF4 
=0,35m 
(Délka vypočtena z výkresů D.1.2.2.XX - Nový stav - XX)</t>
  </si>
  <si>
    <t>0,35=0,350 [A]</t>
  </si>
  <si>
    <t>Položka zahrnuje:  
- dodání a pokládku betonových obrubníků o rozměrech předepsaných zadávací dokumentací  
- betonové lože i boční betonovou opěrku  
Položka nezahrnuje:  
- x</t>
  </si>
  <si>
    <t>84</t>
  </si>
  <si>
    <t>917224</t>
  </si>
  <si>
    <t>SILNIČNÍ A CHODNÍKOVÉ OBRUBY Z BETONOVÝCH OBRUBNÍKŮ ŠÍŘ 150MM</t>
  </si>
  <si>
    <t>Obrubníky - Betonové silniční obrubníky 150x250x1000mm, včetně náběhových 150x150/250x1000mm, osazení do betonového lože s bočními opěrami z  betonu C25/30-XF3, včetně řezání obrub a případných úprav styčných spár MC pro stupeň vlivu prostředí XF4 
=6,74m+2,00m+13,12m 
(Délka vypočtena z výkresů D.1.2.2.XX - Nový stav - XX)</t>
  </si>
  <si>
    <t>6,74+2+13,12=21,860 [A]</t>
  </si>
  <si>
    <t>85</t>
  </si>
  <si>
    <t>Obrubníky - Betonové silniční obrubníky nájezdové 150x150x1000mm, osazení do betonového lože s bočními opěrami z  betonu C25/30-XF3, včetně řezání obrub a případných úprav styčných spár MC pro stupeň vlivu prostředí XF4 
=6,42m 
(Délka vypočtena z výkresů D.1.2.2.XX - Nový stav - XX)</t>
  </si>
  <si>
    <t>6,42=6,420 [A]</t>
  </si>
  <si>
    <t>919111</t>
  </si>
  <si>
    <t>ŘEZÁNÍ ASFALTOVÉHO KRYTU VOZOVEK TL DO 50MM</t>
  </si>
  <si>
    <t>Bourací práce -  Řezání vozovky kotoučovou pilou do hloubky 50mm 
=6,67m+5,00m+4,68m+5,53m 
(Délka vypočtena z výkresu D.1.2.2.01 - Stávající stav - přehledné výkresy)</t>
  </si>
  <si>
    <t>6,67+5+4,68+5,53=21,880 [A]</t>
  </si>
  <si>
    <t>Položka zahrnuje:  
- řezání vozovkové vrstvy v předepsané tloušťce  
- spotřeba vody  
Položka nezahrnuje:  
- x</t>
  </si>
  <si>
    <t>34</t>
  </si>
  <si>
    <t>919144</t>
  </si>
  <si>
    <t>ŘEZÁNÍ ŽELEZOBETONOVÝCH KONSTRUKCÍ TL DO 200MM</t>
  </si>
  <si>
    <t>Propustek - Seříznutí železobetonových prefabrikovaných hrdlových trub 
=4,80m+4,80m*1,2 
(Délka vypočtena z výkresů D.1.2.2.XX - Nový stav - XX)</t>
  </si>
  <si>
    <t>4,8+4,8*1,2=10,560 [A]</t>
  </si>
  <si>
    <t>Položka zahrnuje:  
- řezání železobetonových konstrukcí v předepsané tloušťce  
- spotřeba vody  
Položka nezahrnuje:  
- x</t>
  </si>
  <si>
    <t>76</t>
  </si>
  <si>
    <t>931326</t>
  </si>
  <si>
    <t>TĚSNĚNÍ DILATAČ SPAR ASF ZÁLIVKOU MODIFIK PRŮŘ DO 800MM2</t>
  </si>
  <si>
    <t>Konstrukce vozovky - Úprava spár na obrusné vrstvě, předehřátí okolních ploch u spár, zalití modifikovanou asfaltovou zálivkou 40x20mm s přelivem 60mm, povápnění 
=6,50m+5,50m+5,00m+5,00m+9,00m 
(Délka vypočtena z výkresů D.1.2.2.XX - Nový stav - XX)</t>
  </si>
  <si>
    <t>Položka zahrnuje:  
- dodávku a osazení předepsaného materiálu  
- očištění ploch spáry před úpravou  
- očištění okolí spáry po úpravě  
Položka nezahrnuje:  
- těsnící profil</t>
  </si>
  <si>
    <t>60</t>
  </si>
  <si>
    <t>931332</t>
  </si>
  <si>
    <t>TĚSNĚNÍ DILATAČNÍCH SPAR POLYURETANOVÝM TMELEM PRŮŘEZU DO 200MM2</t>
  </si>
  <si>
    <t>Úprava území -Těsnění spár trvale pružným tmelem 
=1,53m+4,32m*1,2+2*0,52m+2*0,30m*1,2 
(Délka vypočtena z výkresů D.1.2.2.XX - Nový stav - XX)</t>
  </si>
  <si>
    <t>1,53+4,32*1,2+2*0,52+2*0,3*1,2=8,474 [A]</t>
  </si>
  <si>
    <t>58</t>
  </si>
  <si>
    <t>93620</t>
  </si>
  <si>
    <t>DROBNÉ DOPLŇK KONSTR PREFABRIK BETON A ŽELEZOBETON</t>
  </si>
  <si>
    <t>Úprava území - Betonový blok z betonu C30/37 o rozměru 500x300mm s vlysem letopočtu výstavby 
=0,50m*0,30m*0,40m 
(Kubatura vypočtena z výkresů D.1.2.2.XX - Nový stav - XX)</t>
  </si>
  <si>
    <t>0,5*0,3*0,4=0,060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</si>
  <si>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</si>
  <si>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39</t>
  </si>
  <si>
    <t>936501</t>
  </si>
  <si>
    <t>DROBNÉ DOPLŇK KONSTR KOVOVÉ NEREZ</t>
  </si>
  <si>
    <t>KG</t>
  </si>
  <si>
    <t>Čelní zídka - Nerezové vyústky D=170mm s přivařenou přírubou osazené přímo do bednění 
=2*0,70m*16,68kg/m+2*0,30m*0,30m*31,40kg/m2 
(Hmotnost vypočtena z výkresů D.1.2.2.X - Nový stav - XX)</t>
  </si>
  <si>
    <t>2*0,7*16,68+2*0,3*0,3*31,4=29,004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</si>
  <si>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</si>
  <si>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</si>
  <si>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</si>
  <si>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Bourací práce - Vybourání konstrukcí z kamenného zdiva, včetně odvozu a uložení na skládku 
=6,10m*(2*1,50m*1,00m+3,95m*0,50m)+11,90m*0,70m*2,83m+4,09m*0,70m*2,33m+5,30m*0,80m*2,33m+(1,10m*0,45m+1,20m*0,52m)*3,02m 
=73,85m3*2,60t/m3=192,01t 
(Kubatura vypočtena z výkresu D.1.2.2.01 - Stávající stav - přehledné výkresy)</t>
  </si>
  <si>
    <t>6,1*(2*1,5*1+3,95*0,5)+11,9*0,7*2,83+4,09*0,7*2,33+5,3*0,8*2,33+(1,1*0,45+1,2*0,52)*3,02=73,851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</si>
  <si>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</si>
  <si>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t>
  </si>
  <si>
    <t>BOURÁNÍ KONSTRUKCÍ Z PROSTÉHO BETONU</t>
  </si>
  <si>
    <t>Bourací práce - Vybourání betonových konstrukcí, včetně odvozu a uložení na skládku 
=11,90m*0,70m*0,20m+(4,09m*0,70m+5,30m*0,80m)*0,57m+0,50m*0,50m*1,00m 
=5,97m3*2,30t/m3=13,72t 
(Kubatura vypočtena z výkresu D.1.2.2.01 - Stávající stav - přehledné výkresy)</t>
  </si>
  <si>
    <t>11,9*0,7*0,2+(4,09*0,7+5,3*0,8)*0,57+0,5*0,5*1=5,965 [A]</t>
  </si>
  <si>
    <t>SO 201.1</t>
  </si>
  <si>
    <t>SO 201 - MOST EV.Č. 33420-1 - ÚPRAVA VODOVODU</t>
  </si>
  <si>
    <t>Přípravné a přidružené práce</t>
  </si>
  <si>
    <t>115100001RAA</t>
  </si>
  <si>
    <t>Čerpání vody na výšku 10 m, do 500 l</t>
  </si>
  <si>
    <t>HOD</t>
  </si>
  <si>
    <t>RTS II / 2024</t>
  </si>
  <si>
    <t>včetně pohotovosti čerpací soupravy 
25</t>
  </si>
  <si>
    <t>25=25,000 [A]</t>
  </si>
  <si>
    <t>119001412R00</t>
  </si>
  <si>
    <t>Dočasné zajištění beton.a plast.potrubí DN 200-500</t>
  </si>
  <si>
    <t>1,1</t>
  </si>
  <si>
    <t>1,1=1,100 [A]</t>
  </si>
  <si>
    <t>Položku lze použít i pro potrubí kameninové nebo železobetonové.</t>
  </si>
  <si>
    <t>Odkopávky a prokopávky</t>
  </si>
  <si>
    <t>120001101R00</t>
  </si>
  <si>
    <t>Příplatek za ztížení vykopávky v blízkosti vedení</t>
  </si>
  <si>
    <t>1*1,1*3</t>
  </si>
  <si>
    <t>1*1,1*3=3,300 [A]</t>
  </si>
  <si>
    <t>Položka se používá i pro ztížení vykopávky v blízkosti výbušnin.</t>
  </si>
  <si>
    <t>Hloubené vykopávky</t>
  </si>
  <si>
    <t>132201210R00</t>
  </si>
  <si>
    <t>Hloubení rýh š.do 200 cm hor.3 do 50 m3,STROJNĚ</t>
  </si>
  <si>
    <t>3*1,1*1,6 
12*1,1*0,7</t>
  </si>
  <si>
    <t>3*1,1*1,6=5,280 [A] 
12*1,1*0,7=9,240 [B] 
A+B=14,520 [C]</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</si>
  <si>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</si>
  <si>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132201219R00</t>
  </si>
  <si>
    <t>Přípl.za lepivost,hloubení rýh 200cm,hor.3,STROJNĚ</t>
  </si>
  <si>
    <t>14,52*0,3 30%</t>
  </si>
  <si>
    <t>14,52*0,3=4,356 [A]</t>
  </si>
  <si>
    <t>Do měrných jednotek se udává poměrné množství zeminy, které ulpí v nářadí a o které je snížen celkový výkon stroje</t>
  </si>
  <si>
    <t>Roubení</t>
  </si>
  <si>
    <t>151101101R00</t>
  </si>
  <si>
    <t>Pažení a rozepření stěn rýh - příložné - hl.do 2 m</t>
  </si>
  <si>
    <t>3*1,6*2 
12*1,1*0,7</t>
  </si>
  <si>
    <t>3*1,6*2=9,600 [A] 
12*1,1*0,7=9,240 [B] 
A+B=18,840 [C]</t>
  </si>
  <si>
    <t>Odstranění pažení a rozepření se oceňuje samostatně.</t>
  </si>
  <si>
    <t>151101111R00</t>
  </si>
  <si>
    <t>Odstranění pažení stěn rýh - příložné - hl. do 2 m</t>
  </si>
  <si>
    <t>18,84</t>
  </si>
  <si>
    <t>18,84=18,840 [A]</t>
  </si>
  <si>
    <t>Přemístění výkopku</t>
  </si>
  <si>
    <t>161101101R00</t>
  </si>
  <si>
    <t>Svislé přemístění výkopku z hor.1-4 do 2,5 m</t>
  </si>
  <si>
    <t>14,52</t>
  </si>
  <si>
    <t>14,52=14,520 [A]</t>
  </si>
  <si>
    <t>Platí pro hloubky výkopu od 1 do 2,5 m. Při hloubce do 1 m se svislé přemístění neoceňuje.  Tabulka pro určení podílu svislého přemístění výkopku. Číselná hodnota uvedená v tabulce udává procento z celkového objemu výkopávky, pro něž se oceňuje svislé přemístění výkopku.  a) hloubení jam objemu do 100 m3  100 %  objemu do 1000 m3  8 % objemu do 10000 m3  3 %  objemu nad 10000 m3  2 %  b) hloubení rýh š. do 60 cm bez ohledu na objem  100 %  c) hloubení rýh š. do 200 cm objemu do 100 m3  100 % objemu nad 100 m3  50 %  d) hloubení zářezů objemu do 1000 m3  neoceňuje se objemu do 10000 m3  neoceňuje se objemu nad 10000 m3  neoceňuje se</t>
  </si>
  <si>
    <t>162701105R00</t>
  </si>
  <si>
    <t>Vodorovné přemístění výkopku z hor.1-4 do 10000 m</t>
  </si>
  <si>
    <t>9,9+1,98</t>
  </si>
  <si>
    <t>9,9+1,98=11,880 [A]</t>
  </si>
  <si>
    <t>Konstrukce ze zemin</t>
  </si>
  <si>
    <t>171201201R00</t>
  </si>
  <si>
    <t>Uložení sypaniny na skl.-sypanina na výšku přes 2m</t>
  </si>
  <si>
    <t>11,88</t>
  </si>
  <si>
    <t>11,88=11,880 [A]</t>
  </si>
  <si>
    <t>Položka se nepoužívá pro prosté vysypání zeminy na skládku. To je zahrnuto v ceně odvozu. Položka neobsahuje náklady na získání skládek ani na poplatky za skládku.</t>
  </si>
  <si>
    <t>174111102R00</t>
  </si>
  <si>
    <t>Zásyp šachty pro kotvy ruční se zhutněním</t>
  </si>
  <si>
    <t>3*1,1*0,9 část mimo výkop propustku</t>
  </si>
  <si>
    <t>3*1,1*0,9=2,970 [A]</t>
  </si>
  <si>
    <t>Zásyp šachty po vložení kotevního kamene chmelnic</t>
  </si>
  <si>
    <t>175101101RT2</t>
  </si>
  <si>
    <t>Obsyp potrubí bez prohození sypaniny</t>
  </si>
  <si>
    <t>s dodáním štěrkopísku frakce 0 - 22 mm 
15*1,1*0,6</t>
  </si>
  <si>
    <t>15*1,1*0,6=9,900 [A]</t>
  </si>
  <si>
    <t>Včetně dodávky kameniva</t>
  </si>
  <si>
    <t>Hloubení pro podzemní stěny, ražení a hloubení důlní</t>
  </si>
  <si>
    <t>199000002R00</t>
  </si>
  <si>
    <t>Poplatek za skládku horniny 1- 4, č. dle katal. odpadů 17 05 04</t>
  </si>
  <si>
    <t>1 m3 zeminy tř. 3 váží 1,83 t 1 m3 zeminy tř. 4 váží 1,95</t>
  </si>
  <si>
    <t>Podkladní a vedlejší konstrukce (kromě vozovek a železničního svršku)</t>
  </si>
  <si>
    <t>451572111R00</t>
  </si>
  <si>
    <t>Lože pod potrubí z kameniva těženého 0 - 4 mm</t>
  </si>
  <si>
    <t>15*1,1*0,1</t>
  </si>
  <si>
    <t>15*1,1*0,1=1,650 [A]</t>
  </si>
  <si>
    <t>Položka je určena pro práce v otevřeném výkopu, pro práce ve štole se k položce používá příplatek 45154-1192</t>
  </si>
  <si>
    <t>Potrubí z trub plastických, skleněných a čedičových</t>
  </si>
  <si>
    <t>870100012R00</t>
  </si>
  <si>
    <t>Montáž potrubí sklolaminátového ve výkopu, DN 300</t>
  </si>
  <si>
    <t>12=12,000 [A]</t>
  </si>
  <si>
    <t>Položka je určena pro vodovody i kanalizace. V položce není zakalkulována dodávka trub, spojek a tvarovek. Cenu dodávky včetně dopravy stanoví výrobce na požádání dle konkretní dokumentace. Montáž tlakových tvarovek sklolaminátových se oceňuje jako montáž tvarovek litinových hrdlových nebo přírubových, popřípadě individuální kalkulací</t>
  </si>
  <si>
    <t>871511101R00</t>
  </si>
  <si>
    <t>Montáž plast.potrubí s elektro.vinutím do DN 150 mm</t>
  </si>
  <si>
    <t>15=15,000 [A]</t>
  </si>
  <si>
    <t>V položce je uvažováno s jedním spojem na 6 m potrubí. Případné další spoje se dorozpočtují přirážkou za každý další spoj pol. 871 51-2.... V položce není zakalkulována dodávka trub, spojek a tvarovek. Jejich dodávka se oceňuje ve specifikaci. Montáž tvarovek se oceňuje pol. č. 871 51-2...  podle množství a průměru potřebných spojů, popřípadě individuální kalkulací</t>
  </si>
  <si>
    <t>871512101R00</t>
  </si>
  <si>
    <t>Přirážka za 1 spoj elektrotvarovky DN 150</t>
  </si>
  <si>
    <t>Cena vyjadřuje náklady na jeden spoj. Montáž elektrotvarovky se ocení příslušným počtem spojů = napojení. V položce nejsou zakalkulovány náklady na dodání elektrotvarovek; elektrotvarovky se oceňují ve specifikaci</t>
  </si>
  <si>
    <t>89</t>
  </si>
  <si>
    <t>Ostatní konstrukce a práce na trubním vedení</t>
  </si>
  <si>
    <t>891241111R00</t>
  </si>
  <si>
    <t>Montáž vodovodních šoupátek ve výkopu DN 80</t>
  </si>
  <si>
    <t>1=1,000 [A]</t>
  </si>
  <si>
    <t>Položka je určena pro montáž vodovodních šoupátek v otevřeném výkopu nebo v šachtách s osazením zemní soupravy (bez poklopů). V položce jsou zakalkulovány i náklady na vytvoření otvorů ve stropech šachet pro prostup zemních souprav šoupátek.  V položce nejsou zakalkulovány náklady na: - dodání šoupátek, zemních souprav a šoupátkových klíčů; tyto armatury se oceňují ve specifikaci; ztratné se doporučuje ve výši 1 %.  - podkladní bloky pod armatury, které se oceňují příslušnými položkami souborů 452 Podkladní a zajišťovací konstrukce včetně bednění části A01 tohoto sborníku - osazení šoupátkových poklopů, které se oceňuje položkami souboru 89940 Osazení poklopů litinových části A01 tohoto sborníku</t>
  </si>
  <si>
    <t>892241111R00</t>
  </si>
  <si>
    <t>Tlaková zkouška vodovodního potrubí DN 80</t>
  </si>
  <si>
    <t>V položce jsou započteny náklady na přísun, montáž, demontáž a odsun zkoušecího čerpadla, napuštění tlakovou vodou a dodání vody pro tlakovou zkoušku</t>
  </si>
  <si>
    <t>892273111R00</t>
  </si>
  <si>
    <t>Desinfekce vodovodního potrubí DN 125</t>
  </si>
  <si>
    <t>V položce jsou zakalkulovány náklady na napuštění a vypuštění vody, dodání vody a desinfekčního prostředku a na bakteriologický rozbor vody</t>
  </si>
  <si>
    <t>899401112R00</t>
  </si>
  <si>
    <t>Osazení poklopů litinových šoupátkových</t>
  </si>
  <si>
    <t>V položkách osazení poklopů jsou zakalkulovány i náklady na jejich podezdění.  V položkách nejsou zakalkulovány náklady na dodání poklopů; Tyto náklady se oceňují ve specifikaci. Ztratné se nestanoví</t>
  </si>
  <si>
    <t>899431111R00</t>
  </si>
  <si>
    <t>Výšková úprava do 20 cm, zvýšení krytu šoupěte</t>
  </si>
  <si>
    <t>899731114R00</t>
  </si>
  <si>
    <t>Vodič signalizační CYY 6 mm2</t>
  </si>
  <si>
    <t>18=18,000 [A]</t>
  </si>
  <si>
    <t>909</t>
  </si>
  <si>
    <t>Hodinové zúčtovací sazby (HZS)</t>
  </si>
  <si>
    <t>909  R00</t>
  </si>
  <si>
    <t>Hzs-nezmeritelne stavebni prace</t>
  </si>
  <si>
    <t>20 propojení na st. vodovod</t>
  </si>
  <si>
    <t>20=20,000 [A]</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</si>
  <si>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</si>
  <si>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96</t>
  </si>
  <si>
    <t>Bourání konstrukcí</t>
  </si>
  <si>
    <t>969011131R00</t>
  </si>
  <si>
    <t>Vybourání vodovod., plynového vedení DN do 125 mm</t>
  </si>
  <si>
    <t>V položce není kalkulována manipulace se sutí, která se oceňuje samostatně položkami souboru 979.</t>
  </si>
  <si>
    <t>97</t>
  </si>
  <si>
    <t>Prorážení otvorů a ostatní bourací práce</t>
  </si>
  <si>
    <t>979100012RA0</t>
  </si>
  <si>
    <t>Odvoz suti a vyb.hmot do 10 km, vnitrost. 25 m</t>
  </si>
  <si>
    <t>0,561</t>
  </si>
  <si>
    <t>0,561=0,561 [A]</t>
  </si>
  <si>
    <t>H27</t>
  </si>
  <si>
    <t>Vedení trubní dálková a přípojná</t>
  </si>
  <si>
    <t>998276101R00</t>
  </si>
  <si>
    <t>Přesun hmot, trubní vedení plastová, otevř. výkop</t>
  </si>
  <si>
    <t>0,531</t>
  </si>
  <si>
    <t>0,531=0,531 [A]</t>
  </si>
  <si>
    <t>Položka je určena pro trubní vedení (vodovod nebo kanalizace) hloubené nebo ražené z trub z plastických hmot nebo sklolaminátových včetně drobných objektů. Platnost položky je vymezena pro nejmenší skladovací plochu 50 m2 + 1,30 m2/t, pro největší dopravní vzdálenost 15 m od hrany výkopu na povrchu nebo 15 m od okraje šachty k těžišti skládek na povrchu. V případech, kdy nejsou splněny tyto podmínky použije se příplatek - 6115 až - 6119</t>
  </si>
  <si>
    <t>Ostatní materiál</t>
  </si>
  <si>
    <t>273443886</t>
  </si>
  <si>
    <t>Manžeta na chráničky EPDM 90 x 275-320 mm</t>
  </si>
  <si>
    <t>K uzavření konců chráničky slouží manžety na chráničky. Manžety brání vnikání spodní vody a různých živočichů nebo nečistot do chráničky. Nasazují se na trubku v průběhu montáže a upevňují se utažením nerezových pásků, které jsou k manžetě přiloženy při dodání.  Manžeta je vyrobena ze syntetického kaučuku EPDM, který je odolný proti vlhkosti a jehož trvanlivost je pro dané účely vyhovující. Manžety jsou odlévány do forem a jsou tudíž celistvé bez jakýchkoliv spojů, což zvyšuje těsnost po správně provedené montáži.</t>
  </si>
  <si>
    <t>28314148</t>
  </si>
  <si>
    <t>Fólie výstražná pro vodu š. 300 mm bílá</t>
  </si>
  <si>
    <t>balení: cívka 250 m  VF-300</t>
  </si>
  <si>
    <t>283hob2VD</t>
  </si>
  <si>
    <t>Trouba sklolaminátová DN300</t>
  </si>
  <si>
    <t>28600238</t>
  </si>
  <si>
    <t>Trubka předizolovaná plastová Ecoflex Supra SDR 11, de 90 mm, Dmax 175 mm</t>
  </si>
  <si>
    <t>15 
;ztratné 10%; 1,5</t>
  </si>
  <si>
    <t>15=15,000 [A] 
1,5=1,500 [B] 
A+B=16,500 [C]</t>
  </si>
  <si>
    <t>- Předizolované potrubí pro studenou vodu a chlazení - Jednoduché potrubí PE 100 RC černé, SDR 11 - Max. 16 bar / 20 °C - PEX izolační pěna, pouzdro z HDP</t>
  </si>
  <si>
    <t>28613106.M</t>
  </si>
  <si>
    <t>Elektrospojka d 90 mm SDR 11 PE 100 ELGEF Plus</t>
  </si>
  <si>
    <t>elektrotvarovka, 10 bar plyn/ 16 bar voda odstranitelný středový doraz  objednací číslo: 753-911-61</t>
  </si>
  <si>
    <t>28653510</t>
  </si>
  <si>
    <t>Objímka distanční PEHD INTEGRA typ L 60, 160 - 179 mm</t>
  </si>
  <si>
    <t>14=14,000 [A]</t>
  </si>
  <si>
    <t>Počet prvků: 8 Rozsah průměrů: 160-179 mm  Výška distanční objímky: 60 mm.  Šířka distanční objímky: 125 mm.  Materiál: PE HD, nerezová ocel.  Provozní teplota: od -20 do +80 °C.  Vzdálenost mezi distančními objímkami: 1,5m (0,15m od začátku a od konce prostupu).  Maximální statické zatížení: 2500 N.  Vymezovací distanční objímky jsou používány k ochraně potrubí vedeného chráničkou.  Dodávají se rozložené - prvky pro samostatnou montáž. Montáž vyžaduje pouze spojení potřebného množství prvků, nasunutí distanční objímky na potrubí a rovnoměrné dotažení dvou stahovacích šroubů ( klíč “10” ).</t>
  </si>
  <si>
    <t>42200750</t>
  </si>
  <si>
    <t>Poklop HAWLE uliční šoupátkový 1750 - voda</t>
  </si>
  <si>
    <t>Vodárenské armatury Model pro: šoupátka a Combi-T obj.č. 1750 materiál: šedá litina GG 200 bitumenovaná</t>
  </si>
  <si>
    <t>42228354</t>
  </si>
  <si>
    <t>Šoupátko HAWLE 4040E2/E3 s nástrčnými hrdly systém S2000, DN 80/90 - voda</t>
  </si>
  <si>
    <t>42293250</t>
  </si>
  <si>
    <t>Souprava zemní HAWLE teleskopická 9500E2/E3, DN 50 - 100, krycí hloubka 1,3 - 1,8 m</t>
  </si>
  <si>
    <t>Souprava zemní 9500E2  Zemní soupravy  tuhé nebo teleskopické pro šoupátka E2 a E2 Combi-armatury DN 50 - 200  9500E2 teleskopické 1,30-1,80 m • •  jmenovitá světlost 50 - 100mm krytí potrubí 1,3 - 1,8 m  1 zemní souprava pro více dimenzí šoupat  Chránička s integrovaným spojovacím mechanismem  Žádné další upevňovní (šroubem, kolíčkem) není již třeba  Všechny zemní soupravy (tuhé i teleskopické) jsou chráněny před vniknutím nečistot a povrchové vody.  Teleskopická zemní souprava umožňuje plynulé přizpůsobování uličnímu povrchu.  Toto se provádí roztahováním nebo zasouváním teleskopické trubky a klíčové tyče.  Veškeré svislé tlaky se zachycují teleskopickým účinkem, čímž se zamezí poškození potrubí a armatury.  Dodává se s uličním poklopem a základní deskou nebo bez.</t>
  </si>
  <si>
    <t>55346960vd</t>
  </si>
  <si>
    <t>Sloupek orientační,  2000 mm, potažený bralenem</t>
  </si>
  <si>
    <t>vč. bet patky, barevného značení bílá/modrá, orientační tabule velká, vč. kompletní montáže</t>
  </si>
  <si>
    <t>M23</t>
  </si>
  <si>
    <t>Montáže potrubí</t>
  </si>
  <si>
    <t>230194009R00</t>
  </si>
  <si>
    <t>Utěsnění chráničky manžetou DN 300</t>
  </si>
  <si>
    <t>230195031R00</t>
  </si>
  <si>
    <t>Montáž distanční objímky segmentových d 160-179 mm</t>
  </si>
  <si>
    <t>230200123R00</t>
  </si>
  <si>
    <t>Nasunutí potrubní sekce do ocel.chráničky, DN 300</t>
  </si>
  <si>
    <t>Přesuny sutí</t>
  </si>
  <si>
    <t>979999999R00</t>
  </si>
  <si>
    <t>Poplatek za ukládku suť do 10 % příměsí (skup.170107)</t>
  </si>
  <si>
    <t>SO 301</t>
  </si>
  <si>
    <t>PŘELOŽKA DEŠŤOVÉ KANALIZACE</t>
  </si>
  <si>
    <t>115001104R00</t>
  </si>
  <si>
    <t>Převedení vody potrubím o průměru do DN 300</t>
  </si>
  <si>
    <t>2*22</t>
  </si>
  <si>
    <t>2*22=44,000 [A]</t>
  </si>
  <si>
    <t>Platí i pro výtlačné potrubí nebo žlab o rozvinutém obvodu do 1,00 m</t>
  </si>
  <si>
    <t>včetně pohotovosti čerpací soupravy 
50</t>
  </si>
  <si>
    <t>50=50,000 [A]</t>
  </si>
  <si>
    <t>119001411R00</t>
  </si>
  <si>
    <t>Dočasné zajištění beton.a plast. potrubí do DN 200</t>
  </si>
  <si>
    <t>1,25 K 
1,25 V</t>
  </si>
  <si>
    <t>1,25=1,250 [A] 
1,25=1,250 [B] 
A+B=2,500 [C]</t>
  </si>
  <si>
    <t>119001421R00</t>
  </si>
  <si>
    <t>Dočasné zajištění kabelů - do počtu 3 kabelů</t>
  </si>
  <si>
    <t>5*1,25 rýha 
3,9 jáma</t>
  </si>
  <si>
    <t>5*1,25=6,250 [A] 
3,9=3,900 [B] 
A+B=10,150 [C]</t>
  </si>
  <si>
    <t>Položka se použije i pro zajištění kabelových tratí z volně ložených kabelů.</t>
  </si>
  <si>
    <t>119</t>
  </si>
  <si>
    <t>Ostatní</t>
  </si>
  <si>
    <t>119001421VD</t>
  </si>
  <si>
    <t>Dodatečná ochrana kabelů tvárnicemi</t>
  </si>
  <si>
    <t>vč. dodávky betonového nebo plastového půlžlábku a jeho osazení 
6,25 
3,9</t>
  </si>
  <si>
    <t>6,25=6,250 [A] 
3,9=3,900 [B] 
A+B=10,150 [C]</t>
  </si>
  <si>
    <t>75,9</t>
  </si>
  <si>
    <t>75,9=75,900 [A]</t>
  </si>
  <si>
    <t>130901123RT3</t>
  </si>
  <si>
    <t>Bourání konstrukcí ze železobetonu ve vykopávkách</t>
  </si>
  <si>
    <t>bagrem s kladivem 
8 stávající RŠ</t>
  </si>
  <si>
    <t>8=8,000 [A]</t>
  </si>
  <si>
    <t>Položka neobsahuje svislou ani vodorovnou přepravu vybouraného materiálu, ani uložení a poplatek za skládku.</t>
  </si>
  <si>
    <t>131201201R00</t>
  </si>
  <si>
    <t>Hloubení zapažených jam v hor.3 do 100 m3</t>
  </si>
  <si>
    <t>6*3,9*1,7</t>
  </si>
  <si>
    <t>6*3,9*1,7=39,780 [A]</t>
  </si>
  <si>
    <t>131201209R00</t>
  </si>
  <si>
    <t>Příplatek za lepivost - hloubení zapaž.jam v hor.3</t>
  </si>
  <si>
    <t>39,78*0,3 30%</t>
  </si>
  <si>
    <t>39,78*0,3=11,934 [A]</t>
  </si>
  <si>
    <t>131301201R00</t>
  </si>
  <si>
    <t>Hloubení zapažených jam v hor.4 do 100 m3</t>
  </si>
  <si>
    <t>6*3,9*0,9</t>
  </si>
  <si>
    <t>6*3,9*0,9=21,060 [A]</t>
  </si>
  <si>
    <t>131301209R00</t>
  </si>
  <si>
    <t>Příplatek za lepivost - hloubení zapaž.jam v hor.4</t>
  </si>
  <si>
    <t>21,06*0,3 30%</t>
  </si>
  <si>
    <t>21,06*0,3=6,318 [A]</t>
  </si>
  <si>
    <t>132201211R00</t>
  </si>
  <si>
    <t>Hloubení rýh š.do 200 cm hor.3 do 100 m3,STROJNĚ</t>
  </si>
  <si>
    <t>22*1,25*1,86</t>
  </si>
  <si>
    <t>22*1,25*1,86=51,150 [A]</t>
  </si>
  <si>
    <t>51,15*0,3 30%</t>
  </si>
  <si>
    <t>51,15*0,3=15,345 [A]</t>
  </si>
  <si>
    <t>132301211R00</t>
  </si>
  <si>
    <t>Hloubení rýh š.do 200 cm hor.4 do 100 m3, STROJNĚ</t>
  </si>
  <si>
    <t>22*1,25*0,9</t>
  </si>
  <si>
    <t>22*1,25*0,9=24,750 [A]</t>
  </si>
  <si>
    <t>132301219R00</t>
  </si>
  <si>
    <t>Přípl.za lepivost,hloubení rýh 200cm,hor.4,STROJNĚ</t>
  </si>
  <si>
    <t>24,75*0,3 30%</t>
  </si>
  <si>
    <t>24,75*0,3=7,425 [A]</t>
  </si>
  <si>
    <t>133201101R00</t>
  </si>
  <si>
    <t>Hloubení šachet v hor.3 do 100 m3</t>
  </si>
  <si>
    <t>3*3*1,7</t>
  </si>
  <si>
    <t>3*3*1,7=15,300 [A]</t>
  </si>
  <si>
    <t>V položce je kalkulováno i svislé přemístění výkopku.</t>
  </si>
  <si>
    <t>133201109R00</t>
  </si>
  <si>
    <t>Příplatek za lepivost - hloubení šachet v hor.3</t>
  </si>
  <si>
    <t>28,8</t>
  </si>
  <si>
    <t>28,8=28,800 [A]</t>
  </si>
  <si>
    <t>133301101R00</t>
  </si>
  <si>
    <t>Hloubení šachet v hor.4 do 100 m3</t>
  </si>
  <si>
    <t>3*3*1,5</t>
  </si>
  <si>
    <t>3*3*1,5=13,500 [A]</t>
  </si>
  <si>
    <t>133301109R00</t>
  </si>
  <si>
    <t>Příplatek za lepivost - hloubení šachet v hor.4</t>
  </si>
  <si>
    <t>13,5*0,3 30%</t>
  </si>
  <si>
    <t>13,5*0,3=4,050 [A]</t>
  </si>
  <si>
    <t>151201201R00</t>
  </si>
  <si>
    <t>Pažení stěn výkopu - zátažné - hloubky do 4 m</t>
  </si>
  <si>
    <t>4*3*3,2 šachta</t>
  </si>
  <si>
    <t>4*3*3,2=38,400 [A]</t>
  </si>
  <si>
    <t>Položka neobsahuje rozepření ani vzepření pažení. Odstranění pažení se oceňuje samostatně.</t>
  </si>
  <si>
    <t>151201211R00</t>
  </si>
  <si>
    <t>Odstranění pažení stěn - zátažné - hl. do 4 m</t>
  </si>
  <si>
    <t>38,4</t>
  </si>
  <si>
    <t>38,4=38,400 [A]</t>
  </si>
  <si>
    <t>151201301R00</t>
  </si>
  <si>
    <t>Rozepření stěn pažení - zátažné - hl. do 4 m</t>
  </si>
  <si>
    <t>28,8 šachta</t>
  </si>
  <si>
    <t>Odstranění rozepření stěn se oceňuje samostatně.</t>
  </si>
  <si>
    <t>151201311R00</t>
  </si>
  <si>
    <t>Odstranění rozepření stěn - zátažné - hl. do 4 m</t>
  </si>
  <si>
    <t>151201401R00</t>
  </si>
  <si>
    <t>Vzepření stěn pažení - zátažné - hl. do 4 m</t>
  </si>
  <si>
    <t>V položce je zakalkulováno i potřebné přepažování. Odstranění vzepření se oceňuje samostatně.</t>
  </si>
  <si>
    <t>151201411R00</t>
  </si>
  <si>
    <t>Odstranění vzepření stěn - zátažné - hl. do 4 m</t>
  </si>
  <si>
    <t>151401201R00</t>
  </si>
  <si>
    <t>Pažení stěn výkopu hnané, štětovnicemi, hl.do 4 m</t>
  </si>
  <si>
    <t>(2*6+2*3,9)*2,6 jáma</t>
  </si>
  <si>
    <t>(2*6+2*3,9)*2,6=51,480 [A]</t>
  </si>
  <si>
    <t>Položka neobsahuje rozepření ani vzepření pažení. Odstranění pažení se oceňuje samostatně. Položka obsahuje dopravu štětovnic na stavbu, zapatkování jeřábu, nastražení, zaberanění a dodávku štětovnic.</t>
  </si>
  <si>
    <t>151401211R00</t>
  </si>
  <si>
    <t>Odstranění pažení stěn ze štětovnic,hnané,hl.do 4m</t>
  </si>
  <si>
    <t>51,48</t>
  </si>
  <si>
    <t>51,48=51,480 [A]</t>
  </si>
  <si>
    <t>151811213R00</t>
  </si>
  <si>
    <t>Montáž lehkého pažic.boxu dl.3m, š.1,5m, hl.2,92m</t>
  </si>
  <si>
    <t>Montáž lehkého pažicího boxu včetně nástavce z mechanicky rozpínaných plnostěnných ocelových bočnic. POLOŽKA OBSAHUJE PŘEPRAVU PAŽICÍHO BOXU DO 15 KM. Pažicí box - rozměry: - výška do 1,6 m - šířka do 1,5 m - délka 3 m Nástavec - rozměry: - výška do 1,32 m - šířka do 1,5 m - délka 3 m</t>
  </si>
  <si>
    <t>151813213R00</t>
  </si>
  <si>
    <t>Demontáž lehkého pažicího boxu dl.3m, š.1,5m, hl.2,92m</t>
  </si>
  <si>
    <t>Demontáž lehkého pažicího boxu včetně nástavce z mechanicky rozpínaných plnostěnných ocelových bočnic. POLOŽKA OBSAHUJE PŘEPRAVU PAŽICÍHO BOXU DO 15 KM. Pažicí box - rozměry: - výška do 1,6 m - šířka do 1,5 m - délka 3 m Nástavec - rozměry: - výška do 1,32 m - šířka do 1,5 m - délka 3 m</t>
  </si>
  <si>
    <t>161101102R00</t>
  </si>
  <si>
    <t>Svislé přemístění výkopku z hor.1-4 do 4,0 m</t>
  </si>
  <si>
    <t>75,9 rýha 
60,84 jáma</t>
  </si>
  <si>
    <t>75,9=75,900 [A] 
60,84=60,840 [B] 
A+B=136,740 [C]</t>
  </si>
  <si>
    <t>Tabulka pro určení podílu svislého přemístění výkopku. Číselná hodnota uvedená v tabulce udává procento z celkového objemu vykopávky, pro něž se oceňuje svislé přemístění výkopku. Platí pro hloubky výkopu 2,5 - 4 m. a) hloubení jam objemu do 100 m3 100 % objemu do 1000 m3 16 % objemu do 10000 m3 7 % objemu nad 10000 m3 3 % b) hloubení rýh š. do 60 cm bez ohledu na objem nepředpokládá se c) hloubení rýh š. do 200 cm objemu do 100 m3 100 % objemu nad 100 m3 55 % d) hloubení zářezů objemu do 1000 m3 neoceňuje se objemu do 10000 m3 neoceňuje se objemu nad 10000 m3 neoceňuje se</t>
  </si>
  <si>
    <t>Vodorovné přemístění recyklátu do 10000 m</t>
  </si>
  <si>
    <t>22*1,25*1,485 rýha 
3*3*2,9-3,5 šachta</t>
  </si>
  <si>
    <t>22*1,25*1,485=40,838 [A] 
3*3*2,9-3,5=22,600 [B] 
60,84-15,9195=44,921 [C] 
A+B+C=108,359 [D]</t>
  </si>
  <si>
    <t>75,9 rýha 
28,8 šachta 
60,84 jáma</t>
  </si>
  <si>
    <t>75,9=75,900 [A] 
28,8=28,800 [B] 
60,84=60,840 [C] 
A+B+C=165,540 [D]</t>
  </si>
  <si>
    <t>165,54</t>
  </si>
  <si>
    <t>165,54=165,540 [A]</t>
  </si>
  <si>
    <t>174101101R00</t>
  </si>
  <si>
    <t>Zásyp jam, rýh, šachet se zhutněním</t>
  </si>
  <si>
    <t>recyklátem 
22*1,25*1,485 rýha 
3*3*2,9-3,5 šachta 
60,84-15,9195 jáma</t>
  </si>
  <si>
    <t>Položka obsahuje strojní přemístění materiálu pro zásyp ze vzdálenosti do 10 m od okraje zásypu.</t>
  </si>
  <si>
    <t>s dodáním štěrkopísku frakce 0 - 22 mm 
22*1,25*0,525 rýha</t>
  </si>
  <si>
    <t>22*1,25*0,525=14,438 [A]</t>
  </si>
  <si>
    <t>Úprava podloží a základové spáry</t>
  </si>
  <si>
    <t>212810010RAC</t>
  </si>
  <si>
    <t>Trativody z PVC drenážních flexibilních trubek</t>
  </si>
  <si>
    <t>lože štěrkopísek a obsyp kamenivo, trubky d 100 mm 
22</t>
  </si>
  <si>
    <t>22=22,000 [A]</t>
  </si>
  <si>
    <t>Studny</t>
  </si>
  <si>
    <t>242000001vd</t>
  </si>
  <si>
    <t>Studna spouštěná DN 600, výkop, osazení plášťě</t>
  </si>
  <si>
    <t>čerpací jímka pro odvodnění výkopů 
1</t>
  </si>
  <si>
    <t>Výkop studny, spouštění pláště studny a dodávka skruží, svislé přemístění výkopku na terén a odvoz do 15 km a uložení na skládku, bez poplatku za skládku, výplň dna studny těženým kamenivem</t>
  </si>
  <si>
    <t>Zdi přehradní a opěrné</t>
  </si>
  <si>
    <t>328368211R00</t>
  </si>
  <si>
    <t>Výztuž ŽB konstrukcí šachet svařovanou sítí</t>
  </si>
  <si>
    <t>AQ60-100mm 
4,4*2,3*0,00444 podkladní deska - RŠ D1.1 
(7,1*0,00444)*1,5 vyztužení otěruvzdorného betonu (vstupní komínek) - RŠ D1.1</t>
  </si>
  <si>
    <t>4,4*2,3*0,00444=0,045 [A] 
(7,1*0,00444)*1,5=0,047 [B] 
A+B=0,092 [C]</t>
  </si>
  <si>
    <t>Různé kompletní konstrukce nedělitelné do stav. dílů</t>
  </si>
  <si>
    <t>380326142RT4</t>
  </si>
  <si>
    <t>Beton komplet.konstr.vodostavební C 30/37 do 30 cm</t>
  </si>
  <si>
    <t>železobeton, vliv prostředí XF3 - RŠ D1.1 
2,92 stěny 
2,05 dno 
1,11-0,157 deska</t>
  </si>
  <si>
    <t>2,92=2,920 [A] 
2,05=2,050 [B] 
1,11-0,157=0,953 [C] 
A+B+C=5,923 [D]</t>
  </si>
  <si>
    <t>Položka je určena pro konstrukce z železobetonu v prostředí XF4- působení mrazu a rozmrazování</t>
  </si>
  <si>
    <t>3*3*0,15 šachta 
6*3,9*0,15 jáma</t>
  </si>
  <si>
    <t>3*3*0,15=1,350 [A] 
6*3,9*0,15=3,510 [B] 
A+B=4,860 [C]</t>
  </si>
  <si>
    <t>452311141R00</t>
  </si>
  <si>
    <t>Desky podkladní pod potrubí z betonu C 16/20</t>
  </si>
  <si>
    <t>3*3*0,15 RŠ D1.2</t>
  </si>
  <si>
    <t>3*3*0,15=1,350 [A]</t>
  </si>
  <si>
    <t>Položka je určena pro práce v otevřeném výkopu, pro práce ve štole se k položce používá příplatek 45231-1192. Položka je určena i pro ochrannou vrstvu pod železobetonové konstrukce</t>
  </si>
  <si>
    <t>452311151RT1</t>
  </si>
  <si>
    <t>Desky podkladní pod potrubí z betonu</t>
  </si>
  <si>
    <t>beton prostý třídy C 20/25 
22*1,25*0,15 rýha 
4,4*2,3*0,1 RŠ D1.1</t>
  </si>
  <si>
    <t>22*1,25*0,15=4,125 [A] 
4,4*2,3*0,1=1,012 [B] 
A+B=5,137 [C]</t>
  </si>
  <si>
    <t>Položka je určena pro práce v otevřeném výkopu, pro práce ve štole se k položce používá příplatek 45231-1192. Položka je určena i pro ochrannou vrstvu pod železobetonové 
konstrukce</t>
  </si>
  <si>
    <t>452351101R00</t>
  </si>
  <si>
    <t>Bednění desek nebo sedlových loží pod potrubí</t>
  </si>
  <si>
    <t>4,4*2,3*0,1 RŠ - D1.1</t>
  </si>
  <si>
    <t>4,4*2,3*0,1=1,012 [A]</t>
  </si>
  <si>
    <t>Položka je určena pro práce v otevřeném výkopu, pro práce ve štole se k položce používá příplatek 45235-1192. Položka je určena i pro bednění desek nebo sedlových loží pod stoky a drobné objekty. V položkách jsou zakalkulovány i náklady na odbednění a nátěr proti přilnavosti betonu</t>
  </si>
  <si>
    <t>457311117R00</t>
  </si>
  <si>
    <t>Vyrovnávací beton výplňový nebo spádový C 20/25</t>
  </si>
  <si>
    <t>3,2*1*0,2 RŠ D1.1</t>
  </si>
  <si>
    <t>3,2*1*0,2=0,640 [A]</t>
  </si>
  <si>
    <t>711</t>
  </si>
  <si>
    <t>Izolace proti vodě</t>
  </si>
  <si>
    <t>711141559RZ4</t>
  </si>
  <si>
    <t>Provedení izolace proti vlhkosti na ploše vodorovné, asfaltovými pásy přitavením</t>
  </si>
  <si>
    <t>2 vrstvy - včetně dodávky izolačního pásu 
4 RŠ - D1.1</t>
  </si>
  <si>
    <t>Plochy izolací jednotlivě menší než 10 m2 se oceňují s příplatkem položka číslo 711 19 - 9097.Při stanovení množství izolace se z celkového množství neodečítají otvory nebo neizolované plochy menší než 2 m2</t>
  </si>
  <si>
    <t>711142559RZ4</t>
  </si>
  <si>
    <t>Provedení izolace proti vlhkosti na ploše svislé, asfaltovými pásy přitavením</t>
  </si>
  <si>
    <t>2 vrstvy - včetně dodávky izolačního pásu</t>
  </si>
  <si>
    <t>3=3,000 [A]</t>
  </si>
  <si>
    <t>Plochy izolací jednotlivě menší než 10 m2 se oceňují s příplatkem položka číslo 711 19 - 9097. Při stanovení množství izolace se z celkového množství neodečítají otvory nebo neizolované plochy menší než 1 m2</t>
  </si>
  <si>
    <t>711199097R00</t>
  </si>
  <si>
    <t>Příplatek za plochu do 10 m2, izolace proti vlhkosti, natavenými asfaltovými pásy</t>
  </si>
  <si>
    <t>7=7,000 [A]</t>
  </si>
  <si>
    <t>Položka platí jen tehdy, nepřesáhne-li součet ploch vodorovné a svislé izolační vrstvy 10 m2.</t>
  </si>
  <si>
    <t>715</t>
  </si>
  <si>
    <t>Izolace proti chemickým vlivům</t>
  </si>
  <si>
    <t>715174012R00</t>
  </si>
  <si>
    <t>Provedení chemické izolace, nádrží, kanálů, šachet, čedičovými dlaždicemi tl. 20 - 40 mm, do tmele</t>
  </si>
  <si>
    <t>3,2*1</t>
  </si>
  <si>
    <t>3,2*1=3,200 [A]</t>
  </si>
  <si>
    <t>767</t>
  </si>
  <si>
    <t>Konstrukce doplňkové stavební (zámečnické)</t>
  </si>
  <si>
    <t>767990010vd</t>
  </si>
  <si>
    <t>Atypické ocelové konstrukce - kotevní pás 80x5mm</t>
  </si>
  <si>
    <t>5 - 10 kg/kus; vč. montáže a příslušenství 
15</t>
  </si>
  <si>
    <t>892581111R00</t>
  </si>
  <si>
    <t>Zkouška těsnosti kanalizace DN do 300, vodou</t>
  </si>
  <si>
    <t>V položce jsou zakalkulovány náklady na napuštění vodou a dodání vody pro zkoušku těsnosti</t>
  </si>
  <si>
    <t>892583111R00</t>
  </si>
  <si>
    <t>Zabezpečení konců kanal. potrubí DN do 300, vodou</t>
  </si>
  <si>
    <t>ÚSEK</t>
  </si>
  <si>
    <t>Položka je určena pro zabezpečení jakéhokoliv druhu potrubí v úseku mezi dvěma šachtami pro zkoušku těsnosti vodou. V položce jsou zakalkulovány náklady na osazení a odstranění dvou těsnicích uzávěrů. Napuštění tlakovou vodou a dodání vody pro tlakovou zkoušku se rozpočtuje příslušnou položkou 892.. - 1111. Instalace vaku zahrnuje: ¦důkladné mechanické očištění pláště vaku ¦důkladné očištění vnitřku trubky v délce instalovaného vaku ¦nafouknutí vaku na provozní tlak ¦opakovaná kontrola tlaku ve vaku pomocí manometru nebo pistolového tlakoměru ¦zajištění vaku proti vysunutí z potrubí (zaklínit trámkem) - zvláště průtočné vaky z kovovou výstuhou, hrozí svlečení a utržení vaku z tělesa ¦přivázání vaku lanem za oko armatury vaku a šachetní stupačku (zajištění proti odplutí) ¦vypuštění vaku ¦opatrné vytažení vyfouknutého vaku z potrubí</t>
  </si>
  <si>
    <t>892855112R00</t>
  </si>
  <si>
    <t>Kontrola kanalizace TV kamerou do 50 m</t>
  </si>
  <si>
    <t>894138001RT3</t>
  </si>
  <si>
    <t>Přípl.za dalších 0,60m výšky vstupu,šachty na stok</t>
  </si>
  <si>
    <t>včetně 2 ks skruže TBS-Q 100/25 PS 100/250/10 
3</t>
  </si>
  <si>
    <t>Příplatek je určen k položce šachet na stokách kruhových a vejčitých za každých dalších 0,60 m výšky vstupu</t>
  </si>
  <si>
    <t>894401211RT2</t>
  </si>
  <si>
    <t>Osazení betonových skruží rovných 29/100/10</t>
  </si>
  <si>
    <t>včetně dodávky skruže TBS-Q 100/25 PS 100/250/10 
2 RŠ D1.1</t>
  </si>
  <si>
    <t>894411221RT2</t>
  </si>
  <si>
    <t>Zřízení šachet z dílců, dno kamen., potrubí DN 300</t>
  </si>
  <si>
    <t>včetně dílců TBS-Q 100/50 PS a TBR-Q 100-63/58 KPS 
1 RŠ D1.2</t>
  </si>
  <si>
    <t>Položka je určena pro zřízení šachet kanalizačních z betonových dílců na potrubí výšky vstupu do 1,5 m s obložením dna kameninou nebo kanalizačními cihlami. Příplatek k položce šachet z betonových dílců za ka ždých dalších i započatých 0,60 m výšky vstupu se oceňuje položkou 894 11-8001 části A 03 tohoto sborníku. V položce jsou zakalkulovány i náklady na podkladní desku z betonu. V položce nejsou zakalkulovány náklady na: a) litinové poklopy; osazení litinových poklopů se oceňuje položkami souboru 899 10 Osazení poklopů litinových a ocelových části A 01 tohoto sborníku; dodání poklopů se oceňuje ve specifikaci b) podkladní prstence; podkladní prstence se oceňují položkami 452 38 Podkladní a vyrovnávací konstrukce z betonu části A 01 tohoto sborníku c) dodání betonových dílců; tyto náklady se oceňují ve specifikaci. Ztratné se doporučuje ve výši 1 %</t>
  </si>
  <si>
    <t>894412411R00</t>
  </si>
  <si>
    <t>Osazení železobeton. skruží přechod. 100/80/120/10</t>
  </si>
  <si>
    <t>1 RŠ D1.1</t>
  </si>
  <si>
    <t>V položce nejsou zakalkulovány náklady na dodání železobetonových dílců; dodání těchto dílců se oceňují ve specifikaci. Ztratné se doporučuje 1 %</t>
  </si>
  <si>
    <t>894502101R00</t>
  </si>
  <si>
    <t>Bednění stěn šachet pravoúhlých jednostranné</t>
  </si>
  <si>
    <t>4,1*2,0*0,25 dno - RŠ - D1.1</t>
  </si>
  <si>
    <t>4,1*2,0*0,25=2,050 [A]</t>
  </si>
  <si>
    <t>V položce jsou zakalkulovány i náklady na odbednění a nátěr proti přilnavosti betonu</t>
  </si>
  <si>
    <t>894502201R00</t>
  </si>
  <si>
    <t>Bednění stěn šachet pravoúhlých oboustranné</t>
  </si>
  <si>
    <t>9,4*1,25 stěny RŠ D1.1</t>
  </si>
  <si>
    <t>9,4*1,25=11,750 [A]</t>
  </si>
  <si>
    <t>894502501R00</t>
  </si>
  <si>
    <t>Bednění stěn šachet kuželových jednostranné</t>
  </si>
  <si>
    <t>10,5 vstupní komínek RŠ D1.1</t>
  </si>
  <si>
    <t>10,5=10,500 [A]</t>
  </si>
  <si>
    <t>894503111R00</t>
  </si>
  <si>
    <t>Bednění deskových stropů šachet, jakýkoliv rozměr</t>
  </si>
  <si>
    <t>3,7*1,5 deska - RŠ D1.1</t>
  </si>
  <si>
    <t>3,7*1,5=5,550 [A]</t>
  </si>
  <si>
    <t>V položce jsou zakalkulovány i náklady na odbednění</t>
  </si>
  <si>
    <t>894608112R00</t>
  </si>
  <si>
    <t>Výztuž šachet z betonářské oceli B500B (10 505)</t>
  </si>
  <si>
    <t>0,98</t>
  </si>
  <si>
    <t>0,98=0,980 [A]</t>
  </si>
  <si>
    <t>V položce jsou zakalkulovány náklady na dodání nastříhané a naohýbané výztuže, podložek, distančních vložek, drátu, skob apod., dále náklady na uložení výztuže a její vyvázání nebo přivaření bodovými svary.</t>
  </si>
  <si>
    <t>899104111RT2</t>
  </si>
  <si>
    <t>Osazení poklopu s rámem nad 150 kg</t>
  </si>
  <si>
    <t>včetně dodávky poklopu šachtového DN800 - litinový zatížení D400 
1 RŠ - D1.1</t>
  </si>
  <si>
    <t>Položka je určena pro osazení poklopů litinových a ocelových včetně rámů a platí i pro osazení rektifikačních kroužků nebo rámečků. V položkách jsou zakalkulovány náklady na dodání poklopu litinového šachtového D 800. V položce jsou zakalkulovány i náklady na cementovou maltu</t>
  </si>
  <si>
    <t>včetně dodávky poklopu šachtového litinový zatížení D400 
1 RŠ D1.2</t>
  </si>
  <si>
    <t>Položka je určena pro osazení poklopů litinových a ocelových včetně rámů a platí i pro osazení rektifikačních kroužků nebo rámečků. V položkách jsou zakalkulovány náklady na dodání poklopu litinového šachtového D 650. V položce jsou zakalkulovány i náklady na cementovou maltu</t>
  </si>
  <si>
    <t>899521111RT1</t>
  </si>
  <si>
    <t>Stupadla vidlicová oceloplastová, při zdění</t>
  </si>
  <si>
    <t>osazovaná při zdění nebo betonáži 
5 RŠ D1.1</t>
  </si>
  <si>
    <t>5=5,000 [A]</t>
  </si>
  <si>
    <t>Položka je určena pro osazení a dodání stupadel vidlicových oceloplastových do netypových drobných objektů (oceňovaných položkami této části) osazovaných při zdění nebo betonáži.</t>
  </si>
  <si>
    <t>899623161R00</t>
  </si>
  <si>
    <t>Obetonování potrubí nebo zdiva stok betonem C20/25</t>
  </si>
  <si>
    <t>22*1,25*0,45 potrubí</t>
  </si>
  <si>
    <t>22*1,25*0,45=12,375 [A]</t>
  </si>
  <si>
    <t>Položka je určena pro obetonování potrubí v otevřeném výkopu, pro práce ve štole se k položce používá příplatek 89962-3192. Obetonování zdiva stok ve štole se oceňuje položkami 
35931 Výplň za rubem cihelného zdiva stok části A 03 tohoto sborníku</t>
  </si>
  <si>
    <t>899623181R00</t>
  </si>
  <si>
    <t>Obetonování potrubí nebo zdiva stok betonem C30/37</t>
  </si>
  <si>
    <t>otěruvzdorný beton XF3 XA2 XM4 
0,91 vstupní komínek - RŠ D1.1</t>
  </si>
  <si>
    <t>0,91=0,910 [A]</t>
  </si>
  <si>
    <t>Položka je určena pro obetonování potrubí v otevřeném výkopu, pro práce ve štole se k položce používá příplatek 89962-3192. Obetonování zdiva stok ve štole se oceňuje položkami 35931 Výplň za rubem cihelného zdiva stok části A 03 tohoto sborníku</t>
  </si>
  <si>
    <t>93</t>
  </si>
  <si>
    <t>Různé dokončovací konstrukce a práce inženýrských staveb</t>
  </si>
  <si>
    <t>931981013R00</t>
  </si>
  <si>
    <t>Těsnění prac.spár bentonit.páskou 15x10 mm,mřížka</t>
  </si>
  <si>
    <t>2*8 RŠ - D1.1</t>
  </si>
  <si>
    <t>2*8=16,000 [A]</t>
  </si>
  <si>
    <t>Bentonitové bobtnající těsnění k utěsnění spár v betonech proti tlakové i netlakové vodě. Používá se ve všech pracovních spárách v betonech (nádrže s pitnou vodou, čističky atd....). Je odolný proti lehkým kyselinám a louhům. Položka obsahuje montáž a dodávku těsnění včetně LT mřížky s hřebíky</t>
  </si>
  <si>
    <t>936452113R00</t>
  </si>
  <si>
    <t>Výplň potrubí cementopopílkovou suspenzí DN 200</t>
  </si>
  <si>
    <t>969021132vd</t>
  </si>
  <si>
    <t>Vybourání kanalizačního potrubí DN do 400 mm</t>
  </si>
  <si>
    <t>30 st. kanalizace</t>
  </si>
  <si>
    <t>30=30,000 [A]</t>
  </si>
  <si>
    <t>979100014RA0</t>
  </si>
  <si>
    <t>Odvoz suti a vyb.hmot do 15 km, vnitrost. 25 m</t>
  </si>
  <si>
    <t>20,408</t>
  </si>
  <si>
    <t>20,408=20,408 [A]</t>
  </si>
  <si>
    <t>41,689 
;ztratné 10%; 4,1689</t>
  </si>
  <si>
    <t>41,689=41,689 [A] 
4,1689=4,169 [B] 
A+B=45,858 [C]</t>
  </si>
  <si>
    <t>22 
;ztratné 10%; 2,2</t>
  </si>
  <si>
    <t>22=22,000 [A] 
2,2=2,200 [B] 
A+B=24,200 [C]</t>
  </si>
  <si>
    <t>CC-GRP SLM PN1 SN16000</t>
  </si>
  <si>
    <t>283hobVD</t>
  </si>
  <si>
    <t>Šachtová vložka pro trouby HOBAS</t>
  </si>
  <si>
    <t>283hobVD-001VD</t>
  </si>
  <si>
    <t>Spojka na SLM trouby - DN300</t>
  </si>
  <si>
    <t>59224353.A</t>
  </si>
  <si>
    <t>Konus šachtový beton TBR-Q.1 1000x800/500/120 SPK XA3</t>
  </si>
  <si>
    <t>1 RŠ - D1.1</t>
  </si>
  <si>
    <t>ŠACHTOVÉ DÍLY DN 1000 TYP Q.1 dle ČSN EN 1917 Kónus 1000/800 XA3 se stupadly, t 120 mm - svislý stavební dílec tvaru šikmého komolého kužele tvořící horní vstupní část šachty. KPS - kapsové plastové stupadlo + PS - kramlové ocelové stupadlo s PE povlakem. Ceny výrobků zahrnují manipulační kotvy DEHA. Cena nezahrnuje elastomerní těsnění</t>
  </si>
  <si>
    <t>59224373.A</t>
  </si>
  <si>
    <t>Těsnění elastomerové Prefa pro šachtové díly EMT DN 1000</t>
  </si>
  <si>
    <t>Kanalizační šachty DN 1000 dle DIN 4034.1 Q = splnění kvalitativních podmínek sekce pro kanalizace PS - kramlové ocelové stupadlo s PE povlakem, LS - litinové vidlicové stupadlo, KPS - kapsové plastové stupadlo, V 15 - V 60 - průměr odtoku</t>
  </si>
  <si>
    <t>592243731</t>
  </si>
  <si>
    <t>Těsnění elastomerové Prefa pro šachtové díly EMT DN 800</t>
  </si>
  <si>
    <t>Kanalizační šachty DN 800 dle DIN 4034.1 Q = splnění kvalitativních podmínek sekce pro kanalizace PS - kramlové ocelové stupadlo s PE povlakem, LS - litinové vidlicové stupadlo, KPS - kapsové plastové stupadlo, V 15 - V 60 - průměr odtoku</t>
  </si>
  <si>
    <t>59691002.A</t>
  </si>
  <si>
    <t>Recyklát betonový fr.16 - 32 mm</t>
  </si>
  <si>
    <t>108,357*2,2</t>
  </si>
  <si>
    <t>108,357*2,2=238,385 [A]</t>
  </si>
  <si>
    <t>63232128</t>
  </si>
  <si>
    <t>Dlažba z taveného čediče pravoúhlá hladká JR 200 x 200 x 30 mm</t>
  </si>
  <si>
    <t>3,2*25 
;ztratné 10%; 8</t>
  </si>
  <si>
    <t>3,2*25=80,000 [A] 
8=8,000 [B] 
A+B=88,000 [C]</t>
  </si>
  <si>
    <t>průmyslová, číslo 36 JR - jemné rýhování na rubové straně D 200/200/30 JR 25 kusů/m</t>
  </si>
  <si>
    <t>979088212R00</t>
  </si>
  <si>
    <t>Nakládání suti na dopr.prostředky-zvlášt.zakl.obj.</t>
  </si>
  <si>
    <t>kusovost do 1600 cm2</t>
  </si>
  <si>
    <t>SO 401</t>
  </si>
  <si>
    <t>PŘELOŽKA VEŘEJNÉHO OSVĚTLENÍ</t>
  </si>
  <si>
    <t>POPLATKY ZA LIKVIDACŮ ODPADŮ NEKONTAMINOVANÝCH - 17 05 04  VYTĚŽENÉ ZEMINY A HORNINY -  I. TŘÍDA TĚŽITELNOSTI</t>
  </si>
  <si>
    <t>Viz. projektová dokumentace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</si>
  <si>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</si>
  <si>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</si>
  <si>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015150</t>
  </si>
  <si>
    <t>POPLATKY ZA LIKVIDACI ODPADŮ NEKONTAMINOVANÝCH - 17 05 08  ŠTĚRK Z KOLEJIŠTĚ (ODPAD PO RECYKLACI)</t>
  </si>
  <si>
    <t>015240</t>
  </si>
  <si>
    <t>POPLATKY ZA LIKVIDACI ODPADŮ NEKONTAMINOVANÝCH - 20 03 99  ODPAD PODOBNÝ KOMUNÁLNÍMU ODPADU</t>
  </si>
  <si>
    <t>11090</t>
  </si>
  <si>
    <t>VŠEOBECNÉ VYKLIZENÍ OSTATNÍCH PLOCH</t>
  </si>
  <si>
    <t>zahrnuje odstranění všech překážek pro uskutečnění stavby</t>
  </si>
  <si>
    <t>113328</t>
  </si>
  <si>
    <t>ODSTRAN PODKL ZPEVNĚNÝCH PLOCH Z KAMENIVA NESTMEL,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</si>
  <si>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</si>
  <si>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</si>
  <si>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</si>
  <si>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</si>
  <si>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M3KM</t>
  </si>
  <si>
    <t>Položka zahrnuje samostatnou dopravu zeminy. Množství se určí jako součin kubatutry [m3] a požadované vzdálenosti [km].</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</si>
  <si>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</si>
  <si>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</si>
  <si>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</si>
  <si>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</si>
  <si>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</si>
  <si>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</si>
  <si>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</si>
  <si>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</si>
  <si>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</si>
  <si>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</si>
  <si>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</si>
  <si>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</si>
  <si>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</si>
  <si>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56320</t>
  </si>
  <si>
    <t>VOZOVKOVÉ VRSTVY Z VIBROVANÉHO ŠTĚRKU</t>
  </si>
  <si>
    <t>- dodání kameniva předepsané kvality a zrnitosti 
- rozprostření a zhutnění vrstvy v předepsané tloušťce 
- zřízení vrstvy bez rozlišení šířky, pokládání vrstvy po etapách 
- nezahrnuje postřiky, nátěry</t>
  </si>
  <si>
    <t>702211</t>
  </si>
  <si>
    <t>KABELOVÁ CHRÁNIČKA ZEMNÍ DN DO 100 MM</t>
  </si>
  <si>
    <t>1. Položka obsahuje: 
 – přípravu podkladu pro osazení 
2. Položka neobsahuje: 
 X 
3. Způsob měření: 
Měří se metr délkový.</t>
  </si>
  <si>
    <t>702212</t>
  </si>
  <si>
    <t>KABELOVÁ CHRÁNIČKA ZEMNÍ DN PŘES 100 DO 200 MM</t>
  </si>
  <si>
    <t>702312</t>
  </si>
  <si>
    <t>ZAKRYTÍ KABELŮ VÝSTRAŽNOU FÓLIÍ ŠÍŘKY PŘES 20 DO 40 CM</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</si>
  <si>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</si>
  <si>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</si>
  <si>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</si>
  <si>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709612</t>
  </si>
  <si>
    <t>DEMONTÁŽ CHRÁNIČKY/TRUBKY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</si>
  <si>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</si>
  <si>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</si>
  <si>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</si>
  <si>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</si>
  <si>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</si>
  <si>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</si>
  <si>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</si>
  <si>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</si>
  <si>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</si>
  <si>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</si>
  <si>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</si>
  <si>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</si>
  <si>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</si>
  <si>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</si>
  <si>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</si>
  <si>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</si>
  <si>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</si>
  <si>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</si>
  <si>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</si>
  <si>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</si>
  <si>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</si>
  <si>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</si>
  <si>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</si>
  <si>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</si>
  <si>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</si>
  <si>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</si>
  <si>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</si>
  <si>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</si>
  <si>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</si>
  <si>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</si>
  <si>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</si>
  <si>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</si>
  <si>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</si>
  <si>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</si>
  <si>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</si>
  <si>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</si>
  <si>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</si>
  <si>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</si>
  <si>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</si>
  <si>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</si>
  <si>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</si>
  <si>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</si>
  <si>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</si>
  <si>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</si>
  <si>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</si>
  <si>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</si>
  <si>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</si>
  <si>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</si>
  <si>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</si>
  <si>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</si>
  <si>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</si>
  <si>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</si>
  <si>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</si>
  <si>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</si>
  <si>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</si>
  <si>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</si>
  <si>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</si>
  <si>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</si>
  <si>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</si>
  <si>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</si>
  <si>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</si>
  <si>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</si>
  <si>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</si>
  <si>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</si>
  <si>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</si>
  <si>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</si>
  <si>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</si>
  <si>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</si>
  <si>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</si>
  <si>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966158</t>
  </si>
  <si>
    <t>BOURÁNÍ KONSTRUKCÍ Z PROST BETONU S ODVOZEM DO 20KM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</si>
  <si>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</si>
  <si>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402</t>
  </si>
  <si>
    <t>PŘELOŽKA SDĚLOVACÍHO VEDENÍ</t>
  </si>
  <si>
    <t>R</t>
  </si>
  <si>
    <t>Koordinace provádění přeložky se stavbou mostu.</t>
  </si>
  <si>
    <t>KPL</t>
  </si>
  <si>
    <t>Zahrnuje veškeré náklady spojené s koordinací a spoluprácí.</t>
  </si>
  <si>
    <t>VRN</t>
  </si>
  <si>
    <t>VEDLEJŠÍ ROZPOČTOVÉ NÁKLADY</t>
  </si>
  <si>
    <t>02910-R</t>
  </si>
  <si>
    <t>OSTATNÍ POŽADAVKY - ZEMĚMĚŘIČSKÁ MĚŘENÍ</t>
  </si>
  <si>
    <t>Příprava výstavby - Geodetická činnost v průběhu provádění stavebních prací (geodet zhotovitele stavby pro celou stavbu), včetně vytyčení hranic pozemků a vytyčení obvodu stavby. Součástí je vybudování potřebné vytyčovací sítě pro celou stavbu.</t>
  </si>
  <si>
    <t>Položka zahrnuje:  
- veškeré náklady spojené s objednatelem požadovanými pracemi  
Položka nezahrnuje:  
- x  
Způsob stanovení:  
- pro stanovení orientační investorské ceny určete jednotkovou cenu jako 1% odhadované ceny stavby</t>
  </si>
  <si>
    <t>Příprava výstavby - Vytyčení podzemních inženýrských sítí jejich správci, popřípadě provedení kopaných sond pro ověření polohy a jejich hloubky pod terénem.</t>
  </si>
  <si>
    <t>02911-R</t>
  </si>
  <si>
    <t>OSTATNÍ POŽADAVKY - GEODETICKÉ ZAMĚŘENÍ</t>
  </si>
  <si>
    <t>Dokončení výstavby - Geometrické zaměření celé stavby sloužící pro vypracování dokumentace skutečného provedení stavby a pro vypracování geometrického plánu potvrzeného katastrálním úřadem po dokončení stavby.</t>
  </si>
  <si>
    <t>Položka zahrnuje:  
- veškeré náklady spojené s objednatelem požadovanými pracemi  
Položka nezahrnuje:  
- x</t>
  </si>
  <si>
    <t>02940-R</t>
  </si>
  <si>
    <t>OSTATNÍ POŽADAVKY - VYPRACOVÁNÍ DOKUMENTACE</t>
  </si>
  <si>
    <t>Příprava výstavby - Projednání dopravně inženýrského opatření s příslušnými orgány,  zajištění vydání stanovení přechodné úpravy a rozhodnutí o uzavírce.</t>
  </si>
  <si>
    <t>Příprava výstavby - Havarijní plán, vypracování, aktualizace plánu, včetně jeho projednání a schválení příslušnými úřady.</t>
  </si>
  <si>
    <t>03</t>
  </si>
  <si>
    <t>Příprava výstavby – Výrobně technická dokumentace na ocelové konstrukce. Součástí je předání dokumentace v tištěné podobě v požadovaném počtu paré a předání v elektonické podobě (rozsah a uspořádání odpovídající podobě tištěné) v uzavřeném (PDF) a otevřeném formátu (DWG, XLS, DOC, apod.).</t>
  </si>
  <si>
    <t>02943-R</t>
  </si>
  <si>
    <t>OSTATNÍ POŽADAVKY - VYPRACOVÁNÍ RDS</t>
  </si>
  <si>
    <t>Příprava výstavby - Realizační dokumentace celé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požadovaném počtu paré a předání v elektonické podobě (rozsah a uspořádání odpovídající podobě tištěné) v uzavřeném (PDF) a otevřeném formátu (DWG, XLS, DOC, apod.).</t>
  </si>
  <si>
    <t>02944-R</t>
  </si>
  <si>
    <t>OSTAT POŽADAVKY - DOKUMENTACE SKUTEČ PROVEDENÍ V DIGIT FORMĚ</t>
  </si>
  <si>
    <t>Dokončení výstavby - Dokumentace skutečného provedení stavby v rozsahu dle přílohy č. 3 k vyhlášce č. 499/2006 Sb. ve smyslu § 125 odst. 6 stavebního zákona a dle vyhlášky 146/2008 Sb. Součástí je předání dokumentace v tištěné podobě v požadovaném počtu paré a předání v elektonické podobě (rozsah a uspořádání odpovídající podobě tištěné) v uzavřeném (PDF) a otevřeném formátu (DWG, XLS, DOC, apod.). 
Součástí je potřebné zhotovení potřebných provozních a havarijních řádů.</t>
  </si>
  <si>
    <t>02945-R</t>
  </si>
  <si>
    <t>OSTAT POŽADAVKY - GEOMETRICKÝ PLÁN</t>
  </si>
  <si>
    <t>Dokončení výstavby - Zajištění geometrických plánů skutečného provedení objektů a geometrických plánů věcných břemen v požadovaném formátu s hranicemi pozemků jako podklad pro vklad do katastrální mapy pro evidenci změn na katastrálním úřadu.</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</si>
  <si>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</si>
  <si>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02946-R</t>
  </si>
  <si>
    <t>OSTAT POŽADAVKY - FOTODOKUMENTACE</t>
  </si>
  <si>
    <t>Fotodokumentace stavby - Fotodokumentace provádění stavby, včetně fotodokumentace stavu blízkých nemovitostí. Součástí je předání dokumentace v tištěné podobě v požadovaném počtu paré a předání v elektonické podobě dle SoD.</t>
  </si>
  <si>
    <t>Položka zahrnuje:  
- fotodokumentaci zadavatelem požadovaného děje a konstrukcí v požadovaných časových intervalech  
- zadavatelem specifikované výstupy (fotografie v papírovém a digitálním formátu) v požadovaném počtu  
Položka nezahrnuje:  
- x</t>
  </si>
  <si>
    <t>02950-R</t>
  </si>
  <si>
    <t>OSTATNÍ POŽADAVKY - POSUDKY, KONTROLY, REVIZNÍ ZPRÁVY</t>
  </si>
  <si>
    <t>Příprava výstavby - Zdokumentování technického stavu nemovitostí situovaných v okolí stavby. Provedeno před stavbou a po dokončení stavby.</t>
  </si>
  <si>
    <t>03100-R</t>
  </si>
  <si>
    <t>ZAŘÍZENÍ STAVENIŠTĚ - ZŘÍZENÍ, PROVOZ, DEMONTÁŽ</t>
  </si>
  <si>
    <t>Zařízení staveniště - Kompletní zařízení staveniště pro celou stavbu včetně zajištění potřebných povolení a rozhodnutí. 
Položka zahrnuje náklady spojené se staveništními komunikacemi, oplocením staveniště, zřízením pěších koridorů i s případnými lávkami pro pěší, osvětlením staveniště a pěších koridorů,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vodu, odvoz fekálií atd. v době výstavby až do předání díla. Zajištění údržby veřejných komunikací a komunikací pro pěší v průběhu celé stavby, včetně případné zimní údržby. Veškeré dočasné konstrukce požadující koordinátor BOZP.</t>
  </si>
  <si>
    <t>Položka zahrnuje:  
 objednatelem povolené náklady na pořízení (event. pronájem), provozování, udržování a likvidaci zhotovitelova zařízení  
Položka nezahrnuje:  
- x</t>
  </si>
  <si>
    <t>Průběh výstavby - Tabule se základními informacemi o stavbě (dodávka, montáž, demontáž), s označením stavby dle stavebního zákona.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</si>
</sst>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E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SUM(C10:C16)</f>
      </c>
      <c s="1"/>
      <c s="1"/>
    </row>
    <row r="7" spans="1:5" ht="12.75" customHeight="1">
      <c r="A7" s="1"/>
      <c s="4" t="s">
        <v>5</v>
      </c>
      <c s="7">
        <f>SUM(E10:E16)</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DIO!I3</f>
      </c>
      <c s="21">
        <f>DIO!O2</f>
      </c>
      <c s="21">
        <f>C10+D10</f>
      </c>
    </row>
    <row r="11" spans="1:5" ht="12.75" customHeight="1">
      <c r="A11" s="20" t="s">
        <v>120</v>
      </c>
      <c s="20" t="s">
        <v>121</v>
      </c>
      <c s="21">
        <f>'SO 201.0'!I3</f>
      </c>
      <c s="21">
        <f>'SO 201.0'!O2</f>
      </c>
      <c s="21">
        <f>C11+D11</f>
      </c>
    </row>
    <row r="12" spans="1:5" ht="12.75" customHeight="1">
      <c r="A12" s="20" t="s">
        <v>598</v>
      </c>
      <c s="20" t="s">
        <v>599</v>
      </c>
      <c s="21">
        <f>'SO 201.1'!I3</f>
      </c>
      <c s="21">
        <f>'SO 201.1'!O2</f>
      </c>
      <c s="21">
        <f>C12+D12</f>
      </c>
    </row>
    <row r="13" spans="1:5" ht="12.75" customHeight="1">
      <c r="A13" s="20" t="s">
        <v>775</v>
      </c>
      <c s="20" t="s">
        <v>776</v>
      </c>
      <c s="21">
        <f>'SO 301'!I3</f>
      </c>
      <c s="21">
        <f>'SO 301'!O2</f>
      </c>
      <c s="21">
        <f>C13+D13</f>
      </c>
    </row>
    <row r="14" spans="1:5" ht="12.75" customHeight="1">
      <c r="A14" s="20" t="s">
        <v>1090</v>
      </c>
      <c s="20" t="s">
        <v>1091</v>
      </c>
      <c s="21">
        <f>'SO 401'!I3</f>
      </c>
      <c s="21">
        <f>'SO 401'!O2</f>
      </c>
      <c s="21">
        <f>C14+D14</f>
      </c>
    </row>
    <row r="15" spans="1:5" ht="12.75" customHeight="1">
      <c r="A15" s="20" t="s">
        <v>1211</v>
      </c>
      <c s="20" t="s">
        <v>1212</v>
      </c>
      <c s="21">
        <f>'SO 402'!I3</f>
      </c>
      <c s="21">
        <f>'SO 402'!O2</f>
      </c>
      <c s="21">
        <f>C15+D15</f>
      </c>
    </row>
    <row r="16" spans="1:5" ht="12.75" customHeight="1">
      <c r="A16" s="20" t="s">
        <v>1217</v>
      </c>
      <c s="20" t="s">
        <v>1218</v>
      </c>
      <c s="21">
        <f>VRN!I3</f>
      </c>
      <c s="21">
        <f>VRN!O2</f>
      </c>
      <c s="21">
        <f>C16+D16</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24</v>
      </c>
      <c s="38">
        <f>0+I8</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40</v>
      </c>
      <c s="19"/>
      <c s="27" t="s">
        <v>46</v>
      </c>
      <c s="19"/>
      <c s="19"/>
      <c s="19"/>
      <c s="28">
        <f>0+Q8</f>
      </c>
      <c s="19"/>
      <c r="O8">
        <f>0+R8</f>
      </c>
      <c r="Q8">
        <f>0+I9+I13+I17+I21+I25+I29+I33+I37+I41+I45+I49+I53+I57+I61+I65</f>
      </c>
      <c>
        <f>0+O9+O13+O17+O21+O25+O29+O33+O37+O41+O45+O49+O53+O57+O61+O65</f>
      </c>
    </row>
    <row r="9" spans="1:16" ht="25.5">
      <c r="A9" s="25" t="s">
        <v>47</v>
      </c>
      <c s="29" t="s">
        <v>29</v>
      </c>
      <c s="29" t="s">
        <v>48</v>
      </c>
      <c s="25" t="s">
        <v>49</v>
      </c>
      <c s="30" t="s">
        <v>50</v>
      </c>
      <c s="31" t="s">
        <v>51</v>
      </c>
      <c s="32">
        <v>35</v>
      </c>
      <c s="33">
        <v>0</v>
      </c>
      <c s="33">
        <f>ROUND(ROUND(H9,2)*ROUND(G9,3),2)</f>
      </c>
      <c s="31" t="s">
        <v>52</v>
      </c>
      <c r="O9">
        <f>(I9*21)/100</f>
      </c>
      <c t="s">
        <v>23</v>
      </c>
    </row>
    <row r="10" spans="1:5" ht="76.5">
      <c r="A10" s="34" t="s">
        <v>53</v>
      </c>
      <c r="E10" s="35" t="s">
        <v>54</v>
      </c>
    </row>
    <row r="11" spans="1:5" ht="12.75">
      <c r="A11" s="36" t="s">
        <v>55</v>
      </c>
      <c r="E11" s="37" t="s">
        <v>56</v>
      </c>
    </row>
    <row r="12" spans="1:5" ht="76.5">
      <c r="A12" t="s">
        <v>57</v>
      </c>
      <c r="E12" s="35" t="s">
        <v>58</v>
      </c>
    </row>
    <row r="13" spans="1:16" ht="25.5">
      <c r="A13" s="25" t="s">
        <v>47</v>
      </c>
      <c s="29" t="s">
        <v>23</v>
      </c>
      <c s="29" t="s">
        <v>59</v>
      </c>
      <c s="25" t="s">
        <v>49</v>
      </c>
      <c s="30" t="s">
        <v>60</v>
      </c>
      <c s="31" t="s">
        <v>51</v>
      </c>
      <c s="32">
        <v>35</v>
      </c>
      <c s="33">
        <v>0</v>
      </c>
      <c s="33">
        <f>ROUND(ROUND(H13,2)*ROUND(G13,3),2)</f>
      </c>
      <c s="31" t="s">
        <v>52</v>
      </c>
      <c r="O13">
        <f>(I13*21)/100</f>
      </c>
      <c t="s">
        <v>23</v>
      </c>
    </row>
    <row r="14" spans="1:5" ht="63.75">
      <c r="A14" s="34" t="s">
        <v>53</v>
      </c>
      <c r="E14" s="35" t="s">
        <v>61</v>
      </c>
    </row>
    <row r="15" spans="1:5" ht="12.75">
      <c r="A15" s="36" t="s">
        <v>55</v>
      </c>
      <c r="E15" s="37" t="s">
        <v>56</v>
      </c>
    </row>
    <row r="16" spans="1:5" ht="51">
      <c r="A16" t="s">
        <v>57</v>
      </c>
      <c r="E16" s="35" t="s">
        <v>62</v>
      </c>
    </row>
    <row r="17" spans="1:16" ht="12.75">
      <c r="A17" s="25" t="s">
        <v>47</v>
      </c>
      <c s="29" t="s">
        <v>22</v>
      </c>
      <c s="29" t="s">
        <v>63</v>
      </c>
      <c s="25" t="s">
        <v>49</v>
      </c>
      <c s="30" t="s">
        <v>64</v>
      </c>
      <c s="31" t="s">
        <v>65</v>
      </c>
      <c s="32">
        <v>2625</v>
      </c>
      <c s="33">
        <v>0</v>
      </c>
      <c s="33">
        <f>ROUND(ROUND(H17,2)*ROUND(G17,3),2)</f>
      </c>
      <c s="31" t="s">
        <v>52</v>
      </c>
      <c r="O17">
        <f>(I17*21)/100</f>
      </c>
      <c t="s">
        <v>23</v>
      </c>
    </row>
    <row r="18" spans="1:5" ht="63.75">
      <c r="A18" s="34" t="s">
        <v>53</v>
      </c>
      <c r="E18" s="35" t="s">
        <v>66</v>
      </c>
    </row>
    <row r="19" spans="1:5" ht="12.75">
      <c r="A19" s="36" t="s">
        <v>55</v>
      </c>
      <c r="E19" s="37" t="s">
        <v>67</v>
      </c>
    </row>
    <row r="20" spans="1:5" ht="76.5">
      <c r="A20" t="s">
        <v>57</v>
      </c>
      <c r="E20" s="35" t="s">
        <v>68</v>
      </c>
    </row>
    <row r="21" spans="1:16" ht="12.75">
      <c r="A21" s="25" t="s">
        <v>47</v>
      </c>
      <c s="29" t="s">
        <v>69</v>
      </c>
      <c s="29" t="s">
        <v>70</v>
      </c>
      <c s="25" t="s">
        <v>49</v>
      </c>
      <c s="30" t="s">
        <v>71</v>
      </c>
      <c s="31" t="s">
        <v>51</v>
      </c>
      <c s="32">
        <v>4</v>
      </c>
      <c s="33">
        <v>0</v>
      </c>
      <c s="33">
        <f>ROUND(ROUND(H21,2)*ROUND(G21,3),2)</f>
      </c>
      <c s="31" t="s">
        <v>52</v>
      </c>
      <c r="O21">
        <f>(I21*21)/100</f>
      </c>
      <c t="s">
        <v>23</v>
      </c>
    </row>
    <row r="22" spans="1:5" ht="51">
      <c r="A22" s="34" t="s">
        <v>53</v>
      </c>
      <c r="E22" s="35" t="s">
        <v>72</v>
      </c>
    </row>
    <row r="23" spans="1:5" ht="12.75">
      <c r="A23" s="36" t="s">
        <v>55</v>
      </c>
      <c r="E23" s="37" t="s">
        <v>73</v>
      </c>
    </row>
    <row r="24" spans="1:5" ht="114.75">
      <c r="A24" t="s">
        <v>57</v>
      </c>
      <c r="E24" s="35" t="s">
        <v>74</v>
      </c>
    </row>
    <row r="25" spans="1:16" ht="12.75">
      <c r="A25" s="25" t="s">
        <v>47</v>
      </c>
      <c s="29" t="s">
        <v>75</v>
      </c>
      <c s="29" t="s">
        <v>76</v>
      </c>
      <c s="25" t="s">
        <v>49</v>
      </c>
      <c s="30" t="s">
        <v>77</v>
      </c>
      <c s="31" t="s">
        <v>51</v>
      </c>
      <c s="32">
        <v>4</v>
      </c>
      <c s="33">
        <v>0</v>
      </c>
      <c s="33">
        <f>ROUND(ROUND(H25,2)*ROUND(G25,3),2)</f>
      </c>
      <c s="31" t="s">
        <v>52</v>
      </c>
      <c r="O25">
        <f>(I25*21)/100</f>
      </c>
      <c t="s">
        <v>23</v>
      </c>
    </row>
    <row r="26" spans="1:5" ht="51">
      <c r="A26" s="34" t="s">
        <v>53</v>
      </c>
      <c r="E26" s="35" t="s">
        <v>78</v>
      </c>
    </row>
    <row r="27" spans="1:5" ht="12.75">
      <c r="A27" s="36" t="s">
        <v>55</v>
      </c>
      <c r="E27" s="37" t="s">
        <v>73</v>
      </c>
    </row>
    <row r="28" spans="1:5" ht="51">
      <c r="A28" t="s">
        <v>57</v>
      </c>
      <c r="E28" s="35" t="s">
        <v>62</v>
      </c>
    </row>
    <row r="29" spans="1:16" ht="12.75">
      <c r="A29" s="25" t="s">
        <v>47</v>
      </c>
      <c s="29" t="s">
        <v>40</v>
      </c>
      <c s="29" t="s">
        <v>79</v>
      </c>
      <c s="25" t="s">
        <v>49</v>
      </c>
      <c s="30" t="s">
        <v>80</v>
      </c>
      <c s="31" t="s">
        <v>65</v>
      </c>
      <c s="32">
        <v>300</v>
      </c>
      <c s="33">
        <v>0</v>
      </c>
      <c s="33">
        <f>ROUND(ROUND(H29,2)*ROUND(G29,3),2)</f>
      </c>
      <c s="31" t="s">
        <v>52</v>
      </c>
      <c r="O29">
        <f>(I29*21)/100</f>
      </c>
      <c t="s">
        <v>23</v>
      </c>
    </row>
    <row r="30" spans="1:5" ht="51">
      <c r="A30" s="34" t="s">
        <v>53</v>
      </c>
      <c r="E30" s="35" t="s">
        <v>81</v>
      </c>
    </row>
    <row r="31" spans="1:5" ht="12.75">
      <c r="A31" s="36" t="s">
        <v>55</v>
      </c>
      <c r="E31" s="37" t="s">
        <v>82</v>
      </c>
    </row>
    <row r="32" spans="1:5" ht="76.5">
      <c r="A32" t="s">
        <v>57</v>
      </c>
      <c r="E32" s="35" t="s">
        <v>83</v>
      </c>
    </row>
    <row r="33" spans="1:16" ht="12.75">
      <c r="A33" s="25" t="s">
        <v>47</v>
      </c>
      <c s="29" t="s">
        <v>42</v>
      </c>
      <c s="29" t="s">
        <v>84</v>
      </c>
      <c s="25" t="s">
        <v>49</v>
      </c>
      <c s="30" t="s">
        <v>85</v>
      </c>
      <c s="31" t="s">
        <v>51</v>
      </c>
      <c s="32">
        <v>2</v>
      </c>
      <c s="33">
        <v>0</v>
      </c>
      <c s="33">
        <f>ROUND(ROUND(H33,2)*ROUND(G33,3),2)</f>
      </c>
      <c s="31" t="s">
        <v>52</v>
      </c>
      <c r="O33">
        <f>(I33*21)/100</f>
      </c>
      <c t="s">
        <v>23</v>
      </c>
    </row>
    <row r="34" spans="1:5" ht="38.25">
      <c r="A34" s="34" t="s">
        <v>53</v>
      </c>
      <c r="E34" s="35" t="s">
        <v>86</v>
      </c>
    </row>
    <row r="35" spans="1:5" ht="12.75">
      <c r="A35" s="36" t="s">
        <v>55</v>
      </c>
      <c r="E35" s="37" t="s">
        <v>87</v>
      </c>
    </row>
    <row r="36" spans="1:5" ht="114.75">
      <c r="A36" t="s">
        <v>57</v>
      </c>
      <c r="E36" s="35" t="s">
        <v>74</v>
      </c>
    </row>
    <row r="37" spans="1:16" ht="12.75">
      <c r="A37" s="25" t="s">
        <v>47</v>
      </c>
      <c s="29" t="s">
        <v>44</v>
      </c>
      <c s="29" t="s">
        <v>88</v>
      </c>
      <c s="25" t="s">
        <v>49</v>
      </c>
      <c s="30" t="s">
        <v>89</v>
      </c>
      <c s="31" t="s">
        <v>51</v>
      </c>
      <c s="32">
        <v>2</v>
      </c>
      <c s="33">
        <v>0</v>
      </c>
      <c s="33">
        <f>ROUND(ROUND(H37,2)*ROUND(G37,3),2)</f>
      </c>
      <c s="31" t="s">
        <v>52</v>
      </c>
      <c r="O37">
        <f>(I37*21)/100</f>
      </c>
      <c t="s">
        <v>23</v>
      </c>
    </row>
    <row r="38" spans="1:5" ht="38.25">
      <c r="A38" s="34" t="s">
        <v>53</v>
      </c>
      <c r="E38" s="35" t="s">
        <v>90</v>
      </c>
    </row>
    <row r="39" spans="1:5" ht="12.75">
      <c r="A39" s="36" t="s">
        <v>55</v>
      </c>
      <c r="E39" s="37" t="s">
        <v>87</v>
      </c>
    </row>
    <row r="40" spans="1:5" ht="51">
      <c r="A40" t="s">
        <v>57</v>
      </c>
      <c r="E40" s="35" t="s">
        <v>62</v>
      </c>
    </row>
    <row r="41" spans="1:16" ht="12.75">
      <c r="A41" s="25" t="s">
        <v>47</v>
      </c>
      <c s="29" t="s">
        <v>91</v>
      </c>
      <c s="29" t="s">
        <v>92</v>
      </c>
      <c s="25" t="s">
        <v>49</v>
      </c>
      <c s="30" t="s">
        <v>93</v>
      </c>
      <c s="31" t="s">
        <v>65</v>
      </c>
      <c s="32">
        <v>150</v>
      </c>
      <c s="33">
        <v>0</v>
      </c>
      <c s="33">
        <f>ROUND(ROUND(H41,2)*ROUND(G41,3),2)</f>
      </c>
      <c s="31" t="s">
        <v>52</v>
      </c>
      <c r="O41">
        <f>(I41*21)/100</f>
      </c>
      <c t="s">
        <v>23</v>
      </c>
    </row>
    <row r="42" spans="1:5" ht="38.25">
      <c r="A42" s="34" t="s">
        <v>53</v>
      </c>
      <c r="E42" s="35" t="s">
        <v>94</v>
      </c>
    </row>
    <row r="43" spans="1:5" ht="12.75">
      <c r="A43" s="36" t="s">
        <v>55</v>
      </c>
      <c r="E43" s="37" t="s">
        <v>95</v>
      </c>
    </row>
    <row r="44" spans="1:5" ht="76.5">
      <c r="A44" t="s">
        <v>57</v>
      </c>
      <c r="E44" s="35" t="s">
        <v>83</v>
      </c>
    </row>
    <row r="45" spans="1:16" ht="12.75">
      <c r="A45" s="25" t="s">
        <v>47</v>
      </c>
      <c s="29" t="s">
        <v>96</v>
      </c>
      <c s="29" t="s">
        <v>97</v>
      </c>
      <c s="25" t="s">
        <v>49</v>
      </c>
      <c s="30" t="s">
        <v>98</v>
      </c>
      <c s="31" t="s">
        <v>51</v>
      </c>
      <c s="32">
        <v>2</v>
      </c>
      <c s="33">
        <v>0</v>
      </c>
      <c s="33">
        <f>ROUND(ROUND(H45,2)*ROUND(G45,3),2)</f>
      </c>
      <c s="31" t="s">
        <v>52</v>
      </c>
      <c r="O45">
        <f>(I45*21)/100</f>
      </c>
      <c t="s">
        <v>23</v>
      </c>
    </row>
    <row r="46" spans="1:5" ht="38.25">
      <c r="A46" s="34" t="s">
        <v>53</v>
      </c>
      <c r="E46" s="35" t="s">
        <v>99</v>
      </c>
    </row>
    <row r="47" spans="1:5" ht="12.75">
      <c r="A47" s="36" t="s">
        <v>55</v>
      </c>
      <c r="E47" s="37" t="s">
        <v>87</v>
      </c>
    </row>
    <row r="48" spans="1:5" ht="114.75">
      <c r="A48" t="s">
        <v>57</v>
      </c>
      <c r="E48" s="35" t="s">
        <v>74</v>
      </c>
    </row>
    <row r="49" spans="1:16" ht="12.75">
      <c r="A49" s="25" t="s">
        <v>47</v>
      </c>
      <c s="29" t="s">
        <v>100</v>
      </c>
      <c s="29" t="s">
        <v>101</v>
      </c>
      <c s="25" t="s">
        <v>49</v>
      </c>
      <c s="30" t="s">
        <v>102</v>
      </c>
      <c s="31" t="s">
        <v>51</v>
      </c>
      <c s="32">
        <v>2</v>
      </c>
      <c s="33">
        <v>0</v>
      </c>
      <c s="33">
        <f>ROUND(ROUND(H49,2)*ROUND(G49,3),2)</f>
      </c>
      <c s="31" t="s">
        <v>52</v>
      </c>
      <c r="O49">
        <f>(I49*21)/100</f>
      </c>
      <c t="s">
        <v>23</v>
      </c>
    </row>
    <row r="50" spans="1:5" ht="38.25">
      <c r="A50" s="34" t="s">
        <v>53</v>
      </c>
      <c r="E50" s="35" t="s">
        <v>103</v>
      </c>
    </row>
    <row r="51" spans="1:5" ht="12.75">
      <c r="A51" s="36" t="s">
        <v>55</v>
      </c>
      <c r="E51" s="37" t="s">
        <v>87</v>
      </c>
    </row>
    <row r="52" spans="1:5" ht="51">
      <c r="A52" t="s">
        <v>57</v>
      </c>
      <c r="E52" s="35" t="s">
        <v>62</v>
      </c>
    </row>
    <row r="53" spans="1:16" ht="12.75">
      <c r="A53" s="25" t="s">
        <v>47</v>
      </c>
      <c s="29" t="s">
        <v>104</v>
      </c>
      <c s="29" t="s">
        <v>105</v>
      </c>
      <c s="25" t="s">
        <v>49</v>
      </c>
      <c s="30" t="s">
        <v>106</v>
      </c>
      <c s="31" t="s">
        <v>65</v>
      </c>
      <c s="32">
        <v>150</v>
      </c>
      <c s="33">
        <v>0</v>
      </c>
      <c s="33">
        <f>ROUND(ROUND(H53,2)*ROUND(G53,3),2)</f>
      </c>
      <c s="31" t="s">
        <v>52</v>
      </c>
      <c r="O53">
        <f>(I53*21)/100</f>
      </c>
      <c t="s">
        <v>23</v>
      </c>
    </row>
    <row r="54" spans="1:5" ht="38.25">
      <c r="A54" s="34" t="s">
        <v>53</v>
      </c>
      <c r="E54" s="35" t="s">
        <v>107</v>
      </c>
    </row>
    <row r="55" spans="1:5" ht="12.75">
      <c r="A55" s="36" t="s">
        <v>55</v>
      </c>
      <c r="E55" s="37" t="s">
        <v>95</v>
      </c>
    </row>
    <row r="56" spans="1:5" ht="76.5">
      <c r="A56" t="s">
        <v>57</v>
      </c>
      <c r="E56" s="35" t="s">
        <v>83</v>
      </c>
    </row>
    <row r="57" spans="1:16" ht="12.75">
      <c r="A57" s="25" t="s">
        <v>47</v>
      </c>
      <c s="29" t="s">
        <v>33</v>
      </c>
      <c s="29" t="s">
        <v>108</v>
      </c>
      <c s="25" t="s">
        <v>49</v>
      </c>
      <c s="30" t="s">
        <v>109</v>
      </c>
      <c s="31" t="s">
        <v>51</v>
      </c>
      <c s="32">
        <v>16</v>
      </c>
      <c s="33">
        <v>0</v>
      </c>
      <c s="33">
        <f>ROUND(ROUND(H57,2)*ROUND(G57,3),2)</f>
      </c>
      <c s="31" t="s">
        <v>52</v>
      </c>
      <c r="O57">
        <f>(I57*21)/100</f>
      </c>
      <c t="s">
        <v>23</v>
      </c>
    </row>
    <row r="58" spans="1:5" ht="51">
      <c r="A58" s="34" t="s">
        <v>53</v>
      </c>
      <c r="E58" s="35" t="s">
        <v>110</v>
      </c>
    </row>
    <row r="59" spans="1:5" ht="12.75">
      <c r="A59" s="36" t="s">
        <v>55</v>
      </c>
      <c r="E59" s="37" t="s">
        <v>111</v>
      </c>
    </row>
    <row r="60" spans="1:5" ht="102">
      <c r="A60" t="s">
        <v>57</v>
      </c>
      <c r="E60" s="35" t="s">
        <v>112</v>
      </c>
    </row>
    <row r="61" spans="1:16" ht="12.75">
      <c r="A61" s="25" t="s">
        <v>47</v>
      </c>
      <c s="29" t="s">
        <v>35</v>
      </c>
      <c s="29" t="s">
        <v>113</v>
      </c>
      <c s="25" t="s">
        <v>49</v>
      </c>
      <c s="30" t="s">
        <v>114</v>
      </c>
      <c s="31" t="s">
        <v>51</v>
      </c>
      <c s="32">
        <v>16</v>
      </c>
      <c s="33">
        <v>0</v>
      </c>
      <c s="33">
        <f>ROUND(ROUND(H61,2)*ROUND(G61,3),2)</f>
      </c>
      <c s="31" t="s">
        <v>52</v>
      </c>
      <c r="O61">
        <f>(I61*21)/100</f>
      </c>
      <c t="s">
        <v>23</v>
      </c>
    </row>
    <row r="62" spans="1:5" ht="38.25">
      <c r="A62" s="34" t="s">
        <v>53</v>
      </c>
      <c r="E62" s="35" t="s">
        <v>115</v>
      </c>
    </row>
    <row r="63" spans="1:5" ht="12.75">
      <c r="A63" s="36" t="s">
        <v>55</v>
      </c>
      <c r="E63" s="37" t="s">
        <v>111</v>
      </c>
    </row>
    <row r="64" spans="1:5" ht="51">
      <c r="A64" t="s">
        <v>57</v>
      </c>
      <c r="E64" s="35" t="s">
        <v>62</v>
      </c>
    </row>
    <row r="65" spans="1:16" ht="12.75">
      <c r="A65" s="25" t="s">
        <v>47</v>
      </c>
      <c s="29" t="s">
        <v>37</v>
      </c>
      <c s="29" t="s">
        <v>116</v>
      </c>
      <c s="25" t="s">
        <v>49</v>
      </c>
      <c s="30" t="s">
        <v>117</v>
      </c>
      <c s="31" t="s">
        <v>65</v>
      </c>
      <c s="32">
        <v>1200</v>
      </c>
      <c s="33">
        <v>0</v>
      </c>
      <c s="33">
        <f>ROUND(ROUND(H65,2)*ROUND(G65,3),2)</f>
      </c>
      <c s="31" t="s">
        <v>52</v>
      </c>
      <c r="O65">
        <f>(I65*21)/100</f>
      </c>
      <c t="s">
        <v>23</v>
      </c>
    </row>
    <row r="66" spans="1:5" ht="38.25">
      <c r="A66" s="34" t="s">
        <v>53</v>
      </c>
      <c r="E66" s="35" t="s">
        <v>118</v>
      </c>
    </row>
    <row r="67" spans="1:5" ht="12.75">
      <c r="A67" s="36" t="s">
        <v>55</v>
      </c>
      <c r="E67" s="37" t="s">
        <v>119</v>
      </c>
    </row>
    <row r="68" spans="1:5" ht="76.5">
      <c r="A68" t="s">
        <v>57</v>
      </c>
      <c r="E68" s="35" t="s">
        <v>83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0+O8+O29+O114+O147+O168+O201+O242+O247+O264+O293</f>
      </c>
      <c t="s">
        <v>22</v>
      </c>
    </row>
    <row r="3" spans="1:16" ht="15" customHeight="1">
      <c r="A3" t="s">
        <v>12</v>
      </c>
      <c s="12" t="s">
        <v>14</v>
      </c>
      <c s="13" t="s">
        <v>15</v>
      </c>
      <c s="1"/>
      <c s="14" t="s">
        <v>16</v>
      </c>
      <c s="1"/>
      <c s="9"/>
      <c s="8" t="s">
        <v>120</v>
      </c>
      <c s="38">
        <f>0+I8+I29+I114+I147+I168+I201+I242+I247+I264+I293</f>
      </c>
      <c s="10"/>
      <c r="O3" t="s">
        <v>19</v>
      </c>
      <c t="s">
        <v>23</v>
      </c>
    </row>
    <row r="4" spans="1:16" ht="15" customHeight="1">
      <c r="A4" t="s">
        <v>17</v>
      </c>
      <c s="16" t="s">
        <v>18</v>
      </c>
      <c s="17" t="s">
        <v>120</v>
      </c>
      <c s="6"/>
      <c s="18" t="s">
        <v>121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122</v>
      </c>
      <c s="19"/>
      <c s="19"/>
      <c s="19"/>
      <c s="28">
        <f>0+Q8</f>
      </c>
      <c s="19"/>
      <c r="O8">
        <f>0+R8</f>
      </c>
      <c r="Q8">
        <f>0+I9+I13+I17+I21+I25</f>
      </c>
      <c>
        <f>0+O9+O13+O17+O21+O25</f>
      </c>
    </row>
    <row r="9" spans="1:16" ht="25.5">
      <c r="A9" s="25" t="s">
        <v>47</v>
      </c>
      <c s="29" t="s">
        <v>123</v>
      </c>
      <c s="29" t="s">
        <v>124</v>
      </c>
      <c s="25" t="s">
        <v>49</v>
      </c>
      <c s="30" t="s">
        <v>125</v>
      </c>
      <c s="31" t="s">
        <v>126</v>
      </c>
      <c s="32">
        <v>869.85</v>
      </c>
      <c s="33">
        <v>0</v>
      </c>
      <c s="33">
        <f>ROUND(ROUND(H9,2)*ROUND(G9,3),2)</f>
      </c>
      <c s="31" t="s">
        <v>52</v>
      </c>
      <c r="O9">
        <f>(I9*21)/100</f>
      </c>
      <c t="s">
        <v>23</v>
      </c>
    </row>
    <row r="10" spans="1:5" ht="38.25">
      <c r="A10" s="34" t="s">
        <v>53</v>
      </c>
      <c r="E10" s="35" t="s">
        <v>127</v>
      </c>
    </row>
    <row r="11" spans="1:5" ht="12.75">
      <c r="A11" s="36" t="s">
        <v>55</v>
      </c>
      <c r="E11" s="37" t="s">
        <v>128</v>
      </c>
    </row>
    <row r="12" spans="1:5" ht="140.25">
      <c r="A12" t="s">
        <v>57</v>
      </c>
      <c r="E12" s="35" t="s">
        <v>129</v>
      </c>
    </row>
    <row r="13" spans="1:16" ht="25.5">
      <c r="A13" s="25" t="s">
        <v>47</v>
      </c>
      <c s="29" t="s">
        <v>130</v>
      </c>
      <c s="29" t="s">
        <v>131</v>
      </c>
      <c s="25" t="s">
        <v>132</v>
      </c>
      <c s="30" t="s">
        <v>133</v>
      </c>
      <c s="31" t="s">
        <v>126</v>
      </c>
      <c s="32">
        <v>57.63</v>
      </c>
      <c s="33">
        <v>0</v>
      </c>
      <c s="33">
        <f>ROUND(ROUND(H13,2)*ROUND(G13,3),2)</f>
      </c>
      <c s="31" t="s">
        <v>52</v>
      </c>
      <c r="O13">
        <f>(I13*21)/100</f>
      </c>
      <c t="s">
        <v>23</v>
      </c>
    </row>
    <row r="14" spans="1:5" ht="38.25">
      <c r="A14" s="34" t="s">
        <v>53</v>
      </c>
      <c r="E14" s="35" t="s">
        <v>134</v>
      </c>
    </row>
    <row r="15" spans="1:5" ht="12.75">
      <c r="A15" s="36" t="s">
        <v>55</v>
      </c>
      <c r="E15" s="37" t="s">
        <v>135</v>
      </c>
    </row>
    <row r="16" spans="1:5" ht="140.25">
      <c r="A16" t="s">
        <v>57</v>
      </c>
      <c r="E16" s="35" t="s">
        <v>129</v>
      </c>
    </row>
    <row r="17" spans="1:16" ht="25.5">
      <c r="A17" s="25" t="s">
        <v>47</v>
      </c>
      <c s="29" t="s">
        <v>136</v>
      </c>
      <c s="29" t="s">
        <v>131</v>
      </c>
      <c s="25" t="s">
        <v>137</v>
      </c>
      <c s="30" t="s">
        <v>133</v>
      </c>
      <c s="31" t="s">
        <v>126</v>
      </c>
      <c s="32">
        <v>192.01</v>
      </c>
      <c s="33">
        <v>0</v>
      </c>
      <c s="33">
        <f>ROUND(ROUND(H17,2)*ROUND(G17,3),2)</f>
      </c>
      <c s="31" t="s">
        <v>52</v>
      </c>
      <c r="O17">
        <f>(I17*21)/100</f>
      </c>
      <c t="s">
        <v>23</v>
      </c>
    </row>
    <row r="18" spans="1:5" ht="38.25">
      <c r="A18" s="34" t="s">
        <v>53</v>
      </c>
      <c r="E18" s="35" t="s">
        <v>138</v>
      </c>
    </row>
    <row r="19" spans="1:5" ht="12.75">
      <c r="A19" s="36" t="s">
        <v>55</v>
      </c>
      <c r="E19" s="37" t="s">
        <v>139</v>
      </c>
    </row>
    <row r="20" spans="1:5" ht="140.25">
      <c r="A20" t="s">
        <v>57</v>
      </c>
      <c r="E20" s="35" t="s">
        <v>129</v>
      </c>
    </row>
    <row r="21" spans="1:16" ht="25.5">
      <c r="A21" s="25" t="s">
        <v>47</v>
      </c>
      <c s="29" t="s">
        <v>140</v>
      </c>
      <c s="29" t="s">
        <v>141</v>
      </c>
      <c s="25" t="s">
        <v>49</v>
      </c>
      <c s="30" t="s">
        <v>142</v>
      </c>
      <c s="31" t="s">
        <v>126</v>
      </c>
      <c s="32">
        <v>73.88</v>
      </c>
      <c s="33">
        <v>0</v>
      </c>
      <c s="33">
        <f>ROUND(ROUND(H21,2)*ROUND(G21,3),2)</f>
      </c>
      <c s="31" t="s">
        <v>52</v>
      </c>
      <c r="O21">
        <f>(I21*21)/100</f>
      </c>
      <c t="s">
        <v>23</v>
      </c>
    </row>
    <row r="22" spans="1:5" ht="38.25">
      <c r="A22" s="34" t="s">
        <v>53</v>
      </c>
      <c r="E22" s="35" t="s">
        <v>143</v>
      </c>
    </row>
    <row r="23" spans="1:5" ht="12.75">
      <c r="A23" s="36" t="s">
        <v>55</v>
      </c>
      <c r="E23" s="37" t="s">
        <v>144</v>
      </c>
    </row>
    <row r="24" spans="1:5" ht="140.25">
      <c r="A24" t="s">
        <v>57</v>
      </c>
      <c r="E24" s="35" t="s">
        <v>129</v>
      </c>
    </row>
    <row r="25" spans="1:16" ht="25.5">
      <c r="A25" s="25" t="s">
        <v>47</v>
      </c>
      <c s="29" t="s">
        <v>145</v>
      </c>
      <c s="29" t="s">
        <v>146</v>
      </c>
      <c s="25" t="s">
        <v>49</v>
      </c>
      <c s="30" t="s">
        <v>147</v>
      </c>
      <c s="31" t="s">
        <v>126</v>
      </c>
      <c s="32">
        <v>16.92</v>
      </c>
      <c s="33">
        <v>0</v>
      </c>
      <c s="33">
        <f>ROUND(ROUND(H25,2)*ROUND(G25,3),2)</f>
      </c>
      <c s="31" t="s">
        <v>52</v>
      </c>
      <c r="O25">
        <f>(I25*21)/100</f>
      </c>
      <c t="s">
        <v>23</v>
      </c>
    </row>
    <row r="26" spans="1:5" ht="38.25">
      <c r="A26" s="34" t="s">
        <v>53</v>
      </c>
      <c r="E26" s="35" t="s">
        <v>148</v>
      </c>
    </row>
    <row r="27" spans="1:5" ht="12.75">
      <c r="A27" s="36" t="s">
        <v>55</v>
      </c>
      <c r="E27" s="37" t="s">
        <v>149</v>
      </c>
    </row>
    <row r="28" spans="1:5" ht="140.25">
      <c r="A28" t="s">
        <v>57</v>
      </c>
      <c r="E28" s="35" t="s">
        <v>129</v>
      </c>
    </row>
    <row r="29" spans="1:18" ht="12.75" customHeight="1">
      <c r="A29" s="6" t="s">
        <v>45</v>
      </c>
      <c s="6"/>
      <c s="40" t="s">
        <v>29</v>
      </c>
      <c s="6"/>
      <c s="27" t="s">
        <v>150</v>
      </c>
      <c s="6"/>
      <c s="6"/>
      <c s="6"/>
      <c s="41">
        <f>0+Q29</f>
      </c>
      <c s="6"/>
      <c r="O29">
        <f>0+R29</f>
      </c>
      <c r="Q29">
        <f>0+I30+I34+I38+I42+I46+I50+I54+I58+I62+I66+I70+I74+I78+I82+I86+I90+I94+I98+I102+I106+I110</f>
      </c>
      <c>
        <f>0+O30+O34+O38+O42+O46+O50+O54+O58+O62+O66+O70+O74+O78+O82+O86+O90+O94+O98+O102+O106+O110</f>
      </c>
    </row>
    <row r="30" spans="1:16" ht="12.75">
      <c r="A30" s="25" t="s">
        <v>47</v>
      </c>
      <c s="29" t="s">
        <v>29</v>
      </c>
      <c s="29" t="s">
        <v>151</v>
      </c>
      <c s="25" t="s">
        <v>49</v>
      </c>
      <c s="30" t="s">
        <v>152</v>
      </c>
      <c s="31" t="s">
        <v>153</v>
      </c>
      <c s="32">
        <v>223.324</v>
      </c>
      <c s="33">
        <v>0</v>
      </c>
      <c s="33">
        <f>ROUND(ROUND(H30,2)*ROUND(G30,3),2)</f>
      </c>
      <c s="31" t="s">
        <v>52</v>
      </c>
      <c r="O30">
        <f>(I30*21)/100</f>
      </c>
      <c t="s">
        <v>23</v>
      </c>
    </row>
    <row r="31" spans="1:5" ht="63.75">
      <c r="A31" s="34" t="s">
        <v>53</v>
      </c>
      <c r="E31" s="35" t="s">
        <v>154</v>
      </c>
    </row>
    <row r="32" spans="1:5" ht="25.5">
      <c r="A32" s="36" t="s">
        <v>55</v>
      </c>
      <c r="E32" s="37" t="s">
        <v>155</v>
      </c>
    </row>
    <row r="33" spans="1:5" ht="51">
      <c r="A33" t="s">
        <v>57</v>
      </c>
      <c r="E33" s="35" t="s">
        <v>156</v>
      </c>
    </row>
    <row r="34" spans="1:16" ht="12.75">
      <c r="A34" s="25" t="s">
        <v>47</v>
      </c>
      <c s="29" t="s">
        <v>42</v>
      </c>
      <c s="29" t="s">
        <v>157</v>
      </c>
      <c s="25" t="s">
        <v>49</v>
      </c>
      <c s="30" t="s">
        <v>158</v>
      </c>
      <c s="31" t="s">
        <v>159</v>
      </c>
      <c s="32">
        <v>1.392</v>
      </c>
      <c s="33">
        <v>0</v>
      </c>
      <c s="33">
        <f>ROUND(ROUND(H34,2)*ROUND(G34,3),2)</f>
      </c>
      <c s="31" t="s">
        <v>52</v>
      </c>
      <c r="O34">
        <f>(I34*21)/100</f>
      </c>
      <c t="s">
        <v>23</v>
      </c>
    </row>
    <row r="35" spans="1:5" ht="51">
      <c r="A35" s="34" t="s">
        <v>53</v>
      </c>
      <c r="E35" s="35" t="s">
        <v>160</v>
      </c>
    </row>
    <row r="36" spans="1:5" ht="12.75">
      <c r="A36" s="36" t="s">
        <v>55</v>
      </c>
      <c r="E36" s="37" t="s">
        <v>161</v>
      </c>
    </row>
    <row r="37" spans="1:5" ht="102">
      <c r="A37" t="s">
        <v>57</v>
      </c>
      <c r="E37" s="35" t="s">
        <v>162</v>
      </c>
    </row>
    <row r="38" spans="1:16" ht="25.5">
      <c r="A38" s="25" t="s">
        <v>47</v>
      </c>
      <c s="29" t="s">
        <v>91</v>
      </c>
      <c s="29" t="s">
        <v>163</v>
      </c>
      <c s="25" t="s">
        <v>49</v>
      </c>
      <c s="30" t="s">
        <v>164</v>
      </c>
      <c s="31" t="s">
        <v>159</v>
      </c>
      <c s="32">
        <v>109.089</v>
      </c>
      <c s="33">
        <v>0</v>
      </c>
      <c s="33">
        <f>ROUND(ROUND(H38,2)*ROUND(G38,3),2)</f>
      </c>
      <c s="31" t="s">
        <v>52</v>
      </c>
      <c r="O38">
        <f>(I38*21)/100</f>
      </c>
      <c t="s">
        <v>23</v>
      </c>
    </row>
    <row r="39" spans="1:5" ht="63.75">
      <c r="A39" s="34" t="s">
        <v>53</v>
      </c>
      <c r="E39" s="35" t="s">
        <v>165</v>
      </c>
    </row>
    <row r="40" spans="1:5" ht="12.75">
      <c r="A40" s="36" t="s">
        <v>55</v>
      </c>
      <c r="E40" s="37" t="s">
        <v>166</v>
      </c>
    </row>
    <row r="41" spans="1:5" ht="89.25">
      <c r="A41" t="s">
        <v>57</v>
      </c>
      <c r="E41" s="35" t="s">
        <v>167</v>
      </c>
    </row>
    <row r="42" spans="1:16" ht="12.75">
      <c r="A42" s="25" t="s">
        <v>47</v>
      </c>
      <c s="29" t="s">
        <v>44</v>
      </c>
      <c s="29" t="s">
        <v>168</v>
      </c>
      <c s="25" t="s">
        <v>49</v>
      </c>
      <c s="30" t="s">
        <v>169</v>
      </c>
      <c s="31" t="s">
        <v>159</v>
      </c>
      <c s="32">
        <v>19.987</v>
      </c>
      <c s="33">
        <v>0</v>
      </c>
      <c s="33">
        <f>ROUND(ROUND(H42,2)*ROUND(G42,3),2)</f>
      </c>
      <c s="31" t="s">
        <v>52</v>
      </c>
      <c r="O42">
        <f>(I42*21)/100</f>
      </c>
      <c t="s">
        <v>23</v>
      </c>
    </row>
    <row r="43" spans="1:5" ht="63.75">
      <c r="A43" s="34" t="s">
        <v>53</v>
      </c>
      <c r="E43" s="35" t="s">
        <v>170</v>
      </c>
    </row>
    <row r="44" spans="1:5" ht="12.75">
      <c r="A44" s="36" t="s">
        <v>55</v>
      </c>
      <c r="E44" s="37" t="s">
        <v>171</v>
      </c>
    </row>
    <row r="45" spans="1:5" ht="89.25">
      <c r="A45" t="s">
        <v>57</v>
      </c>
      <c r="E45" s="35" t="s">
        <v>167</v>
      </c>
    </row>
    <row r="46" spans="1:16" ht="12.75">
      <c r="A46" s="25" t="s">
        <v>47</v>
      </c>
      <c s="29" t="s">
        <v>40</v>
      </c>
      <c s="29" t="s">
        <v>172</v>
      </c>
      <c s="25" t="s">
        <v>49</v>
      </c>
      <c s="30" t="s">
        <v>173</v>
      </c>
      <c s="31" t="s">
        <v>159</v>
      </c>
      <c s="32">
        <v>14</v>
      </c>
      <c s="33">
        <v>0</v>
      </c>
      <c s="33">
        <f>ROUND(ROUND(H46,2)*ROUND(G46,3),2)</f>
      </c>
      <c s="31" t="s">
        <v>52</v>
      </c>
      <c r="O46">
        <f>(I46*21)/100</f>
      </c>
      <c t="s">
        <v>23</v>
      </c>
    </row>
    <row r="47" spans="1:5" ht="63.75">
      <c r="A47" s="34" t="s">
        <v>53</v>
      </c>
      <c r="E47" s="35" t="s">
        <v>174</v>
      </c>
    </row>
    <row r="48" spans="1:5" ht="12.75">
      <c r="A48" s="36" t="s">
        <v>55</v>
      </c>
      <c r="E48" s="37" t="s">
        <v>175</v>
      </c>
    </row>
    <row r="49" spans="1:5" ht="89.25">
      <c r="A49" t="s">
        <v>57</v>
      </c>
      <c r="E49" s="35" t="s">
        <v>167</v>
      </c>
    </row>
    <row r="50" spans="1:16" ht="12.75">
      <c r="A50" s="25" t="s">
        <v>47</v>
      </c>
      <c s="29" t="s">
        <v>176</v>
      </c>
      <c s="29" t="s">
        <v>177</v>
      </c>
      <c s="25" t="s">
        <v>49</v>
      </c>
      <c s="30" t="s">
        <v>178</v>
      </c>
      <c s="31" t="s">
        <v>179</v>
      </c>
      <c s="32">
        <v>31</v>
      </c>
      <c s="33">
        <v>0</v>
      </c>
      <c s="33">
        <f>ROUND(ROUND(H50,2)*ROUND(G50,3),2)</f>
      </c>
      <c s="31" t="s">
        <v>52</v>
      </c>
      <c r="O50">
        <f>(I50*21)/100</f>
      </c>
      <c t="s">
        <v>23</v>
      </c>
    </row>
    <row r="51" spans="1:5" ht="51">
      <c r="A51" s="34" t="s">
        <v>53</v>
      </c>
      <c r="E51" s="35" t="s">
        <v>180</v>
      </c>
    </row>
    <row r="52" spans="1:5" ht="12.75">
      <c r="A52" s="36" t="s">
        <v>55</v>
      </c>
      <c r="E52" s="37" t="s">
        <v>181</v>
      </c>
    </row>
    <row r="53" spans="1:5" ht="63.75">
      <c r="A53" t="s">
        <v>57</v>
      </c>
      <c r="E53" s="35" t="s">
        <v>182</v>
      </c>
    </row>
    <row r="54" spans="1:16" ht="12.75">
      <c r="A54" s="25" t="s">
        <v>47</v>
      </c>
      <c s="29" t="s">
        <v>23</v>
      </c>
      <c s="29" t="s">
        <v>183</v>
      </c>
      <c s="25" t="s">
        <v>49</v>
      </c>
      <c s="30" t="s">
        <v>184</v>
      </c>
      <c s="31" t="s">
        <v>159</v>
      </c>
      <c s="32">
        <v>21.352</v>
      </c>
      <c s="33">
        <v>0</v>
      </c>
      <c s="33">
        <f>ROUND(ROUND(H54,2)*ROUND(G54,3),2)</f>
      </c>
      <c s="31" t="s">
        <v>52</v>
      </c>
      <c r="O54">
        <f>(I54*21)/100</f>
      </c>
      <c t="s">
        <v>23</v>
      </c>
    </row>
    <row r="55" spans="1:5" ht="51">
      <c r="A55" s="34" t="s">
        <v>53</v>
      </c>
      <c r="E55" s="35" t="s">
        <v>185</v>
      </c>
    </row>
    <row r="56" spans="1:5" ht="12.75">
      <c r="A56" s="36" t="s">
        <v>55</v>
      </c>
      <c r="E56" s="37" t="s">
        <v>186</v>
      </c>
    </row>
    <row r="57" spans="1:5" ht="63.75">
      <c r="A57" t="s">
        <v>57</v>
      </c>
      <c r="E57" s="35" t="s">
        <v>187</v>
      </c>
    </row>
    <row r="58" spans="1:16" ht="12.75">
      <c r="A58" s="25" t="s">
        <v>47</v>
      </c>
      <c s="29" t="s">
        <v>104</v>
      </c>
      <c s="29" t="s">
        <v>188</v>
      </c>
      <c s="25" t="s">
        <v>49</v>
      </c>
      <c s="30" t="s">
        <v>189</v>
      </c>
      <c s="31" t="s">
        <v>159</v>
      </c>
      <c s="32">
        <v>185.837</v>
      </c>
      <c s="33">
        <v>0</v>
      </c>
      <c s="33">
        <f>ROUND(ROUND(H58,2)*ROUND(G58,3),2)</f>
      </c>
      <c s="31" t="s">
        <v>52</v>
      </c>
      <c r="O58">
        <f>(I58*21)/100</f>
      </c>
      <c t="s">
        <v>23</v>
      </c>
    </row>
    <row r="59" spans="1:5" ht="89.25">
      <c r="A59" s="34" t="s">
        <v>53</v>
      </c>
      <c r="E59" s="35" t="s">
        <v>190</v>
      </c>
    </row>
    <row r="60" spans="1:5" ht="12.75">
      <c r="A60" s="36" t="s">
        <v>55</v>
      </c>
      <c r="E60" s="37" t="s">
        <v>191</v>
      </c>
    </row>
    <row r="61" spans="1:5" ht="395.25">
      <c r="A61" t="s">
        <v>57</v>
      </c>
      <c r="E61" s="35" t="s">
        <v>192</v>
      </c>
    </row>
    <row r="62" spans="1:16" ht="12.75">
      <c r="A62" s="25" t="s">
        <v>47</v>
      </c>
      <c s="29" t="s">
        <v>193</v>
      </c>
      <c s="29" t="s">
        <v>194</v>
      </c>
      <c s="25" t="s">
        <v>49</v>
      </c>
      <c s="30" t="s">
        <v>195</v>
      </c>
      <c s="31" t="s">
        <v>159</v>
      </c>
      <c s="32">
        <v>123.121</v>
      </c>
      <c s="33">
        <v>0</v>
      </c>
      <c s="33">
        <f>ROUND(ROUND(H62,2)*ROUND(G62,3),2)</f>
      </c>
      <c s="31" t="s">
        <v>52</v>
      </c>
      <c r="O62">
        <f>(I62*21)/100</f>
      </c>
      <c t="s">
        <v>23</v>
      </c>
    </row>
    <row r="63" spans="1:5" ht="89.25">
      <c r="A63" s="34" t="s">
        <v>53</v>
      </c>
      <c r="E63" s="35" t="s">
        <v>196</v>
      </c>
    </row>
    <row r="64" spans="1:5" ht="25.5">
      <c r="A64" s="36" t="s">
        <v>55</v>
      </c>
      <c r="E64" s="37" t="s">
        <v>197</v>
      </c>
    </row>
    <row r="65" spans="1:5" ht="344.25">
      <c r="A65" t="s">
        <v>57</v>
      </c>
      <c r="E65" s="35" t="s">
        <v>198</v>
      </c>
    </row>
    <row r="66" spans="1:16" ht="12.75">
      <c r="A66" s="25" t="s">
        <v>47</v>
      </c>
      <c s="29" t="s">
        <v>199</v>
      </c>
      <c s="29" t="s">
        <v>200</v>
      </c>
      <c s="25" t="s">
        <v>49</v>
      </c>
      <c s="30" t="s">
        <v>201</v>
      </c>
      <c s="31" t="s">
        <v>159</v>
      </c>
      <c s="32">
        <v>28.817</v>
      </c>
      <c s="33">
        <v>0</v>
      </c>
      <c s="33">
        <f>ROUND(ROUND(H66,2)*ROUND(G66,3),2)</f>
      </c>
      <c s="31" t="s">
        <v>52</v>
      </c>
      <c r="O66">
        <f>(I66*21)/100</f>
      </c>
      <c t="s">
        <v>23</v>
      </c>
    </row>
    <row r="67" spans="1:5" ht="63.75">
      <c r="A67" s="34" t="s">
        <v>53</v>
      </c>
      <c r="E67" s="35" t="s">
        <v>202</v>
      </c>
    </row>
    <row r="68" spans="1:5" ht="12.75">
      <c r="A68" s="36" t="s">
        <v>55</v>
      </c>
      <c r="E68" s="37" t="s">
        <v>203</v>
      </c>
    </row>
    <row r="69" spans="1:5" ht="344.25">
      <c r="A69" t="s">
        <v>57</v>
      </c>
      <c r="E69" s="35" t="s">
        <v>198</v>
      </c>
    </row>
    <row r="70" spans="1:16" ht="12.75">
      <c r="A70" s="25" t="s">
        <v>47</v>
      </c>
      <c s="29" t="s">
        <v>204</v>
      </c>
      <c s="29" t="s">
        <v>205</v>
      </c>
      <c s="25" t="s">
        <v>49</v>
      </c>
      <c s="30" t="s">
        <v>206</v>
      </c>
      <c s="31" t="s">
        <v>159</v>
      </c>
      <c s="32">
        <v>359.13</v>
      </c>
      <c s="33">
        <v>0</v>
      </c>
      <c s="33">
        <f>ROUND(ROUND(H70,2)*ROUND(G70,3),2)</f>
      </c>
      <c s="31" t="s">
        <v>52</v>
      </c>
      <c r="O70">
        <f>(I70*21)/100</f>
      </c>
      <c t="s">
        <v>23</v>
      </c>
    </row>
    <row r="71" spans="1:5" ht="38.25">
      <c r="A71" s="34" t="s">
        <v>53</v>
      </c>
      <c r="E71" s="35" t="s">
        <v>207</v>
      </c>
    </row>
    <row r="72" spans="1:5" ht="12.75">
      <c r="A72" s="36" t="s">
        <v>55</v>
      </c>
      <c r="E72" s="37" t="s">
        <v>208</v>
      </c>
    </row>
    <row r="73" spans="1:5" ht="216.75">
      <c r="A73" t="s">
        <v>57</v>
      </c>
      <c r="E73" s="35" t="s">
        <v>209</v>
      </c>
    </row>
    <row r="74" spans="1:16" ht="12.75">
      <c r="A74" s="25" t="s">
        <v>47</v>
      </c>
      <c s="29" t="s">
        <v>210</v>
      </c>
      <c s="29" t="s">
        <v>211</v>
      </c>
      <c s="25" t="s">
        <v>49</v>
      </c>
      <c s="30" t="s">
        <v>212</v>
      </c>
      <c s="31" t="s">
        <v>159</v>
      </c>
      <c s="32">
        <v>16.172</v>
      </c>
      <c s="33">
        <v>0</v>
      </c>
      <c s="33">
        <f>ROUND(ROUND(H74,2)*ROUND(G74,3),2)</f>
      </c>
      <c s="31" t="s">
        <v>52</v>
      </c>
      <c r="O74">
        <f>(I74*21)/100</f>
      </c>
      <c t="s">
        <v>23</v>
      </c>
    </row>
    <row r="75" spans="1:5" ht="51">
      <c r="A75" s="34" t="s">
        <v>53</v>
      </c>
      <c r="E75" s="35" t="s">
        <v>213</v>
      </c>
    </row>
    <row r="76" spans="1:5" ht="12.75">
      <c r="A76" s="36" t="s">
        <v>55</v>
      </c>
      <c r="E76" s="37" t="s">
        <v>214</v>
      </c>
    </row>
    <row r="77" spans="1:5" ht="306">
      <c r="A77" t="s">
        <v>57</v>
      </c>
      <c r="E77" s="35" t="s">
        <v>215</v>
      </c>
    </row>
    <row r="78" spans="1:16" ht="12.75">
      <c r="A78" s="25" t="s">
        <v>47</v>
      </c>
      <c s="29" t="s">
        <v>216</v>
      </c>
      <c s="29" t="s">
        <v>217</v>
      </c>
      <c s="25" t="s">
        <v>49</v>
      </c>
      <c s="30" t="s">
        <v>218</v>
      </c>
      <c s="31" t="s">
        <v>159</v>
      </c>
      <c s="32">
        <v>7.316</v>
      </c>
      <c s="33">
        <v>0</v>
      </c>
      <c s="33">
        <f>ROUND(ROUND(H78,2)*ROUND(G78,3),2)</f>
      </c>
      <c s="31" t="s">
        <v>52</v>
      </c>
      <c r="O78">
        <f>(I78*21)/100</f>
      </c>
      <c t="s">
        <v>23</v>
      </c>
    </row>
    <row r="79" spans="1:5" ht="51">
      <c r="A79" s="34" t="s">
        <v>53</v>
      </c>
      <c r="E79" s="35" t="s">
        <v>219</v>
      </c>
    </row>
    <row r="80" spans="1:5" ht="12.75">
      <c r="A80" s="36" t="s">
        <v>55</v>
      </c>
      <c r="E80" s="37" t="s">
        <v>220</v>
      </c>
    </row>
    <row r="81" spans="1:5" ht="267.75">
      <c r="A81" t="s">
        <v>57</v>
      </c>
      <c r="E81" s="35" t="s">
        <v>221</v>
      </c>
    </row>
    <row r="82" spans="1:16" ht="12.75">
      <c r="A82" s="25" t="s">
        <v>47</v>
      </c>
      <c s="29" t="s">
        <v>222</v>
      </c>
      <c s="29" t="s">
        <v>223</v>
      </c>
      <c s="25" t="s">
        <v>132</v>
      </c>
      <c s="30" t="s">
        <v>224</v>
      </c>
      <c s="31" t="s">
        <v>159</v>
      </c>
      <c s="32">
        <v>136.573</v>
      </c>
      <c s="33">
        <v>0</v>
      </c>
      <c s="33">
        <f>ROUND(ROUND(H82,2)*ROUND(G82,3),2)</f>
      </c>
      <c s="31" t="s">
        <v>52</v>
      </c>
      <c r="O82">
        <f>(I82*21)/100</f>
      </c>
      <c t="s">
        <v>23</v>
      </c>
    </row>
    <row r="83" spans="1:5" ht="76.5">
      <c r="A83" s="34" t="s">
        <v>53</v>
      </c>
      <c r="E83" s="35" t="s">
        <v>225</v>
      </c>
    </row>
    <row r="84" spans="1:5" ht="38.25">
      <c r="A84" s="36" t="s">
        <v>55</v>
      </c>
      <c r="E84" s="37" t="s">
        <v>226</v>
      </c>
    </row>
    <row r="85" spans="1:5" ht="255">
      <c r="A85" t="s">
        <v>57</v>
      </c>
      <c r="E85" s="35" t="s">
        <v>227</v>
      </c>
    </row>
    <row r="86" spans="1:16" ht="12.75">
      <c r="A86" s="25" t="s">
        <v>47</v>
      </c>
      <c s="29" t="s">
        <v>228</v>
      </c>
      <c s="29" t="s">
        <v>223</v>
      </c>
      <c s="25" t="s">
        <v>137</v>
      </c>
      <c s="30" t="s">
        <v>224</v>
      </c>
      <c s="31" t="s">
        <v>159</v>
      </c>
      <c s="32">
        <v>8.97</v>
      </c>
      <c s="33">
        <v>0</v>
      </c>
      <c s="33">
        <f>ROUND(ROUND(H86,2)*ROUND(G86,3),2)</f>
      </c>
      <c s="31" t="s">
        <v>52</v>
      </c>
      <c r="O86">
        <f>(I86*21)/100</f>
      </c>
      <c t="s">
        <v>23</v>
      </c>
    </row>
    <row r="87" spans="1:5" ht="51">
      <c r="A87" s="34" t="s">
        <v>53</v>
      </c>
      <c r="E87" s="35" t="s">
        <v>229</v>
      </c>
    </row>
    <row r="88" spans="1:5" ht="12.75">
      <c r="A88" s="36" t="s">
        <v>55</v>
      </c>
      <c r="E88" s="37" t="s">
        <v>230</v>
      </c>
    </row>
    <row r="89" spans="1:5" ht="255">
      <c r="A89" t="s">
        <v>57</v>
      </c>
      <c r="E89" s="35" t="s">
        <v>227</v>
      </c>
    </row>
    <row r="90" spans="1:16" ht="12.75">
      <c r="A90" s="25" t="s">
        <v>47</v>
      </c>
      <c s="29" t="s">
        <v>231</v>
      </c>
      <c s="29" t="s">
        <v>232</v>
      </c>
      <c s="25" t="s">
        <v>49</v>
      </c>
      <c s="30" t="s">
        <v>233</v>
      </c>
      <c s="31" t="s">
        <v>159</v>
      </c>
      <c s="32">
        <v>2.15</v>
      </c>
      <c s="33">
        <v>0</v>
      </c>
      <c s="33">
        <f>ROUND(ROUND(H90,2)*ROUND(G90,3),2)</f>
      </c>
      <c s="31" t="s">
        <v>52</v>
      </c>
      <c r="O90">
        <f>(I90*21)/100</f>
      </c>
      <c t="s">
        <v>23</v>
      </c>
    </row>
    <row r="91" spans="1:5" ht="51">
      <c r="A91" s="34" t="s">
        <v>53</v>
      </c>
      <c r="E91" s="35" t="s">
        <v>234</v>
      </c>
    </row>
    <row r="92" spans="1:5" ht="12.75">
      <c r="A92" s="36" t="s">
        <v>55</v>
      </c>
      <c r="E92" s="37" t="s">
        <v>235</v>
      </c>
    </row>
    <row r="93" spans="1:5" ht="318.75">
      <c r="A93" t="s">
        <v>57</v>
      </c>
      <c r="E93" s="35" t="s">
        <v>236</v>
      </c>
    </row>
    <row r="94" spans="1:16" ht="12.75">
      <c r="A94" s="25" t="s">
        <v>47</v>
      </c>
      <c s="29" t="s">
        <v>237</v>
      </c>
      <c s="29" t="s">
        <v>238</v>
      </c>
      <c s="25" t="s">
        <v>49</v>
      </c>
      <c s="30" t="s">
        <v>239</v>
      </c>
      <c s="31" t="s">
        <v>153</v>
      </c>
      <c s="32">
        <v>295.69</v>
      </c>
      <c s="33">
        <v>0</v>
      </c>
      <c s="33">
        <f>ROUND(ROUND(H94,2)*ROUND(G94,3),2)</f>
      </c>
      <c s="31" t="s">
        <v>52</v>
      </c>
      <c r="O94">
        <f>(I94*21)/100</f>
      </c>
      <c t="s">
        <v>23</v>
      </c>
    </row>
    <row r="95" spans="1:5" ht="38.25">
      <c r="A95" s="34" t="s">
        <v>53</v>
      </c>
      <c r="E95" s="35" t="s">
        <v>240</v>
      </c>
    </row>
    <row r="96" spans="1:5" ht="12.75">
      <c r="A96" s="36" t="s">
        <v>55</v>
      </c>
      <c r="E96" s="37" t="s">
        <v>241</v>
      </c>
    </row>
    <row r="97" spans="1:5" ht="51">
      <c r="A97" t="s">
        <v>57</v>
      </c>
      <c r="E97" s="35" t="s">
        <v>242</v>
      </c>
    </row>
    <row r="98" spans="1:16" ht="12.75">
      <c r="A98" s="25" t="s">
        <v>47</v>
      </c>
      <c s="29" t="s">
        <v>243</v>
      </c>
      <c s="29" t="s">
        <v>244</v>
      </c>
      <c s="25" t="s">
        <v>49</v>
      </c>
      <c s="30" t="s">
        <v>245</v>
      </c>
      <c s="31" t="s">
        <v>153</v>
      </c>
      <c s="32">
        <v>48.057</v>
      </c>
      <c s="33">
        <v>0</v>
      </c>
      <c s="33">
        <f>ROUND(ROUND(H98,2)*ROUND(G98,3),2)</f>
      </c>
      <c s="31" t="s">
        <v>52</v>
      </c>
      <c r="O98">
        <f>(I98*21)/100</f>
      </c>
      <c t="s">
        <v>23</v>
      </c>
    </row>
    <row r="99" spans="1:5" ht="38.25">
      <c r="A99" s="34" t="s">
        <v>53</v>
      </c>
      <c r="E99" s="35" t="s">
        <v>246</v>
      </c>
    </row>
    <row r="100" spans="1:5" ht="12.75">
      <c r="A100" s="36" t="s">
        <v>55</v>
      </c>
      <c r="E100" s="37" t="s">
        <v>247</v>
      </c>
    </row>
    <row r="101" spans="1:5" ht="51">
      <c r="A101" t="s">
        <v>57</v>
      </c>
      <c r="E101" s="35" t="s">
        <v>242</v>
      </c>
    </row>
    <row r="102" spans="1:16" ht="12.75">
      <c r="A102" s="25" t="s">
        <v>47</v>
      </c>
      <c s="29" t="s">
        <v>248</v>
      </c>
      <c s="29" t="s">
        <v>249</v>
      </c>
      <c s="25" t="s">
        <v>49</v>
      </c>
      <c s="30" t="s">
        <v>250</v>
      </c>
      <c s="31" t="s">
        <v>153</v>
      </c>
      <c s="32">
        <v>16.038</v>
      </c>
      <c s="33">
        <v>0</v>
      </c>
      <c s="33">
        <f>ROUND(ROUND(H102,2)*ROUND(G102,3),2)</f>
      </c>
      <c s="31" t="s">
        <v>52</v>
      </c>
      <c r="O102">
        <f>(I102*21)/100</f>
      </c>
      <c t="s">
        <v>23</v>
      </c>
    </row>
    <row r="103" spans="1:5" ht="51">
      <c r="A103" s="34" t="s">
        <v>53</v>
      </c>
      <c r="E103" s="35" t="s">
        <v>251</v>
      </c>
    </row>
    <row r="104" spans="1:5" ht="12.75">
      <c r="A104" s="36" t="s">
        <v>55</v>
      </c>
      <c r="E104" s="37" t="s">
        <v>252</v>
      </c>
    </row>
    <row r="105" spans="1:5" ht="63.75">
      <c r="A105" t="s">
        <v>57</v>
      </c>
      <c r="E105" s="35" t="s">
        <v>253</v>
      </c>
    </row>
    <row r="106" spans="1:16" ht="12.75">
      <c r="A106" s="25" t="s">
        <v>47</v>
      </c>
      <c s="29" t="s">
        <v>254</v>
      </c>
      <c s="29" t="s">
        <v>255</v>
      </c>
      <c s="25" t="s">
        <v>49</v>
      </c>
      <c s="30" t="s">
        <v>256</v>
      </c>
      <c s="31" t="s">
        <v>153</v>
      </c>
      <c s="32">
        <v>121.38</v>
      </c>
      <c s="33">
        <v>0</v>
      </c>
      <c s="33">
        <f>ROUND(ROUND(H106,2)*ROUND(G106,3),2)</f>
      </c>
      <c s="31" t="s">
        <v>52</v>
      </c>
      <c r="O106">
        <f>(I106*21)/100</f>
      </c>
      <c t="s">
        <v>23</v>
      </c>
    </row>
    <row r="107" spans="1:5" ht="51">
      <c r="A107" s="34" t="s">
        <v>53</v>
      </c>
      <c r="E107" s="35" t="s">
        <v>257</v>
      </c>
    </row>
    <row r="108" spans="1:5" ht="12.75">
      <c r="A108" s="36" t="s">
        <v>55</v>
      </c>
      <c r="E108" s="37" t="s">
        <v>258</v>
      </c>
    </row>
    <row r="109" spans="1:5" ht="63.75">
      <c r="A109" t="s">
        <v>57</v>
      </c>
      <c r="E109" s="35" t="s">
        <v>259</v>
      </c>
    </row>
    <row r="110" spans="1:16" ht="12.75">
      <c r="A110" s="25" t="s">
        <v>47</v>
      </c>
      <c s="29" t="s">
        <v>260</v>
      </c>
      <c s="29" t="s">
        <v>261</v>
      </c>
      <c s="25" t="s">
        <v>49</v>
      </c>
      <c s="30" t="s">
        <v>262</v>
      </c>
      <c s="31" t="s">
        <v>153</v>
      </c>
      <c s="32">
        <v>137.418</v>
      </c>
      <c s="33">
        <v>0</v>
      </c>
      <c s="33">
        <f>ROUND(ROUND(H110,2)*ROUND(G110,3),2)</f>
      </c>
      <c s="31" t="s">
        <v>52</v>
      </c>
      <c r="O110">
        <f>(I110*21)/100</f>
      </c>
      <c t="s">
        <v>23</v>
      </c>
    </row>
    <row r="111" spans="1:5" ht="51">
      <c r="A111" s="34" t="s">
        <v>53</v>
      </c>
      <c r="E111" s="35" t="s">
        <v>263</v>
      </c>
    </row>
    <row r="112" spans="1:5" ht="12.75">
      <c r="A112" s="36" t="s">
        <v>55</v>
      </c>
      <c r="E112" s="37" t="s">
        <v>264</v>
      </c>
    </row>
    <row r="113" spans="1:5" ht="63.75">
      <c r="A113" t="s">
        <v>57</v>
      </c>
      <c r="E113" s="35" t="s">
        <v>265</v>
      </c>
    </row>
    <row r="114" spans="1:18" ht="12.75" customHeight="1">
      <c r="A114" s="6" t="s">
        <v>45</v>
      </c>
      <c s="6"/>
      <c s="40" t="s">
        <v>23</v>
      </c>
      <c s="6"/>
      <c s="27" t="s">
        <v>266</v>
      </c>
      <c s="6"/>
      <c s="6"/>
      <c s="6"/>
      <c s="41">
        <f>0+Q114</f>
      </c>
      <c s="6"/>
      <c r="O114">
        <f>0+R114</f>
      </c>
      <c r="Q114">
        <f>0+I115+I119+I123+I127+I131+I135+I139+I143</f>
      </c>
      <c>
        <f>0+O115+O119+O123+O127+O131+O135+O139+O143</f>
      </c>
    </row>
    <row r="115" spans="1:16" ht="12.75">
      <c r="A115" s="25" t="s">
        <v>47</v>
      </c>
      <c s="29" t="s">
        <v>267</v>
      </c>
      <c s="29" t="s">
        <v>268</v>
      </c>
      <c s="25" t="s">
        <v>49</v>
      </c>
      <c s="30" t="s">
        <v>269</v>
      </c>
      <c s="31" t="s">
        <v>179</v>
      </c>
      <c s="32">
        <v>43.01</v>
      </c>
      <c s="33">
        <v>0</v>
      </c>
      <c s="33">
        <f>ROUND(ROUND(H115,2)*ROUND(G115,3),2)</f>
      </c>
      <c s="31" t="s">
        <v>52</v>
      </c>
      <c r="O115">
        <f>(I115*21)/100</f>
      </c>
      <c t="s">
        <v>23</v>
      </c>
    </row>
    <row r="116" spans="1:5" ht="102">
      <c r="A116" s="34" t="s">
        <v>53</v>
      </c>
      <c r="E116" s="35" t="s">
        <v>270</v>
      </c>
    </row>
    <row r="117" spans="1:5" ht="12.75">
      <c r="A117" s="36" t="s">
        <v>55</v>
      </c>
      <c r="E117" s="37" t="s">
        <v>271</v>
      </c>
    </row>
    <row r="118" spans="1:5" ht="191.25">
      <c r="A118" t="s">
        <v>57</v>
      </c>
      <c r="E118" s="35" t="s">
        <v>272</v>
      </c>
    </row>
    <row r="119" spans="1:16" ht="12.75">
      <c r="A119" s="25" t="s">
        <v>47</v>
      </c>
      <c s="29" t="s">
        <v>273</v>
      </c>
      <c s="29" t="s">
        <v>274</v>
      </c>
      <c s="25" t="s">
        <v>49</v>
      </c>
      <c s="30" t="s">
        <v>275</v>
      </c>
      <c s="31" t="s">
        <v>153</v>
      </c>
      <c s="32">
        <v>73.117</v>
      </c>
      <c s="33">
        <v>0</v>
      </c>
      <c s="33">
        <f>ROUND(ROUND(H119,2)*ROUND(G119,3),2)</f>
      </c>
      <c s="31" t="s">
        <v>52</v>
      </c>
      <c r="O119">
        <f>(I119*21)/100</f>
      </c>
      <c t="s">
        <v>23</v>
      </c>
    </row>
    <row r="120" spans="1:5" ht="38.25">
      <c r="A120" s="34" t="s">
        <v>53</v>
      </c>
      <c r="E120" s="35" t="s">
        <v>276</v>
      </c>
    </row>
    <row r="121" spans="1:5" ht="12.75">
      <c r="A121" s="36" t="s">
        <v>55</v>
      </c>
      <c r="E121" s="37" t="s">
        <v>277</v>
      </c>
    </row>
    <row r="122" spans="1:5" ht="76.5">
      <c r="A122" t="s">
        <v>57</v>
      </c>
      <c r="E122" s="35" t="s">
        <v>278</v>
      </c>
    </row>
    <row r="123" spans="1:16" ht="12.75">
      <c r="A123" s="25" t="s">
        <v>47</v>
      </c>
      <c s="29" t="s">
        <v>279</v>
      </c>
      <c s="29" t="s">
        <v>280</v>
      </c>
      <c s="25" t="s">
        <v>49</v>
      </c>
      <c s="30" t="s">
        <v>281</v>
      </c>
      <c s="31" t="s">
        <v>159</v>
      </c>
      <c s="32">
        <v>141.33</v>
      </c>
      <c s="33">
        <v>0</v>
      </c>
      <c s="33">
        <f>ROUND(ROUND(H123,2)*ROUND(G123,3),2)</f>
      </c>
      <c s="31" t="s">
        <v>52</v>
      </c>
      <c r="O123">
        <f>(I123*21)/100</f>
      </c>
      <c t="s">
        <v>23</v>
      </c>
    </row>
    <row r="124" spans="1:5" ht="51">
      <c r="A124" s="34" t="s">
        <v>53</v>
      </c>
      <c r="E124" s="35" t="s">
        <v>282</v>
      </c>
    </row>
    <row r="125" spans="1:5" ht="12.75">
      <c r="A125" s="36" t="s">
        <v>55</v>
      </c>
      <c r="E125" s="37" t="s">
        <v>283</v>
      </c>
    </row>
    <row r="126" spans="1:5" ht="76.5">
      <c r="A126" t="s">
        <v>57</v>
      </c>
      <c r="E126" s="35" t="s">
        <v>284</v>
      </c>
    </row>
    <row r="127" spans="1:16" ht="12.75">
      <c r="A127" s="25" t="s">
        <v>47</v>
      </c>
      <c s="29" t="s">
        <v>285</v>
      </c>
      <c s="29" t="s">
        <v>286</v>
      </c>
      <c s="25" t="s">
        <v>49</v>
      </c>
      <c s="30" t="s">
        <v>287</v>
      </c>
      <c s="31" t="s">
        <v>159</v>
      </c>
      <c s="32">
        <v>0.639</v>
      </c>
      <c s="33">
        <v>0</v>
      </c>
      <c s="33">
        <f>ROUND(ROUND(H127,2)*ROUND(G127,3),2)</f>
      </c>
      <c s="31" t="s">
        <v>52</v>
      </c>
      <c r="O127">
        <f>(I127*21)/100</f>
      </c>
      <c t="s">
        <v>23</v>
      </c>
    </row>
    <row r="128" spans="1:5" ht="51">
      <c r="A128" s="34" t="s">
        <v>53</v>
      </c>
      <c r="E128" s="35" t="s">
        <v>288</v>
      </c>
    </row>
    <row r="129" spans="1:5" ht="12.75">
      <c r="A129" s="36" t="s">
        <v>55</v>
      </c>
      <c r="E129" s="37" t="s">
        <v>289</v>
      </c>
    </row>
    <row r="130" spans="1:5" ht="395.25">
      <c r="A130" t="s">
        <v>57</v>
      </c>
      <c r="E130" s="35" t="s">
        <v>290</v>
      </c>
    </row>
    <row r="131" spans="1:16" ht="12.75">
      <c r="A131" s="25" t="s">
        <v>47</v>
      </c>
      <c s="29" t="s">
        <v>291</v>
      </c>
      <c s="29" t="s">
        <v>292</v>
      </c>
      <c s="25" t="s">
        <v>49</v>
      </c>
      <c s="30" t="s">
        <v>293</v>
      </c>
      <c s="31" t="s">
        <v>159</v>
      </c>
      <c s="32">
        <v>21.588</v>
      </c>
      <c s="33">
        <v>0</v>
      </c>
      <c s="33">
        <f>ROUND(ROUND(H131,2)*ROUND(G131,3),2)</f>
      </c>
      <c s="31" t="s">
        <v>52</v>
      </c>
      <c r="O131">
        <f>(I131*21)/100</f>
      </c>
      <c t="s">
        <v>23</v>
      </c>
    </row>
    <row r="132" spans="1:5" ht="63.75">
      <c r="A132" s="34" t="s">
        <v>53</v>
      </c>
      <c r="E132" s="35" t="s">
        <v>294</v>
      </c>
    </row>
    <row r="133" spans="1:5" ht="12.75">
      <c r="A133" s="36" t="s">
        <v>55</v>
      </c>
      <c r="E133" s="37" t="s">
        <v>295</v>
      </c>
    </row>
    <row r="134" spans="1:5" ht="395.25">
      <c r="A134" t="s">
        <v>57</v>
      </c>
      <c r="E134" s="35" t="s">
        <v>296</v>
      </c>
    </row>
    <row r="135" spans="1:16" ht="12.75">
      <c r="A135" s="25" t="s">
        <v>47</v>
      </c>
      <c s="29" t="s">
        <v>297</v>
      </c>
      <c s="29" t="s">
        <v>298</v>
      </c>
      <c s="25" t="s">
        <v>49</v>
      </c>
      <c s="30" t="s">
        <v>299</v>
      </c>
      <c s="31" t="s">
        <v>126</v>
      </c>
      <c s="32">
        <v>1.695</v>
      </c>
      <c s="33">
        <v>0</v>
      </c>
      <c s="33">
        <f>ROUND(ROUND(H135,2)*ROUND(G135,3),2)</f>
      </c>
      <c s="31" t="s">
        <v>52</v>
      </c>
      <c r="O135">
        <f>(I135*21)/100</f>
      </c>
      <c t="s">
        <v>23</v>
      </c>
    </row>
    <row r="136" spans="1:5" ht="51">
      <c r="A136" s="34" t="s">
        <v>53</v>
      </c>
      <c r="E136" s="35" t="s">
        <v>300</v>
      </c>
    </row>
    <row r="137" spans="1:5" ht="12.75">
      <c r="A137" s="36" t="s">
        <v>55</v>
      </c>
      <c r="E137" s="37" t="s">
        <v>301</v>
      </c>
    </row>
    <row r="138" spans="1:5" ht="306">
      <c r="A138" t="s">
        <v>57</v>
      </c>
      <c r="E138" s="35" t="s">
        <v>302</v>
      </c>
    </row>
    <row r="139" spans="1:16" ht="12.75">
      <c r="A139" s="25" t="s">
        <v>47</v>
      </c>
      <c s="29" t="s">
        <v>303</v>
      </c>
      <c s="29" t="s">
        <v>304</v>
      </c>
      <c s="25" t="s">
        <v>49</v>
      </c>
      <c s="30" t="s">
        <v>305</v>
      </c>
      <c s="31" t="s">
        <v>153</v>
      </c>
      <c s="32">
        <v>79.327</v>
      </c>
      <c s="33">
        <v>0</v>
      </c>
      <c s="33">
        <f>ROUND(ROUND(H139,2)*ROUND(G139,3),2)</f>
      </c>
      <c s="31" t="s">
        <v>52</v>
      </c>
      <c r="O139">
        <f>(I139*21)/100</f>
      </c>
      <c t="s">
        <v>23</v>
      </c>
    </row>
    <row r="140" spans="1:5" ht="51">
      <c r="A140" s="34" t="s">
        <v>53</v>
      </c>
      <c r="E140" s="35" t="s">
        <v>306</v>
      </c>
    </row>
    <row r="141" spans="1:5" ht="12.75">
      <c r="A141" s="36" t="s">
        <v>55</v>
      </c>
      <c r="E141" s="37" t="s">
        <v>307</v>
      </c>
    </row>
    <row r="142" spans="1:5" ht="153">
      <c r="A142" t="s">
        <v>57</v>
      </c>
      <c r="E142" s="35" t="s">
        <v>308</v>
      </c>
    </row>
    <row r="143" spans="1:16" ht="12.75">
      <c r="A143" s="25" t="s">
        <v>47</v>
      </c>
      <c s="29" t="s">
        <v>309</v>
      </c>
      <c s="29" t="s">
        <v>310</v>
      </c>
      <c s="25" t="s">
        <v>49</v>
      </c>
      <c s="30" t="s">
        <v>311</v>
      </c>
      <c s="31" t="s">
        <v>153</v>
      </c>
      <c s="32">
        <v>5.816</v>
      </c>
      <c s="33">
        <v>0</v>
      </c>
      <c s="33">
        <f>ROUND(ROUND(H143,2)*ROUND(G143,3),2)</f>
      </c>
      <c s="31" t="s">
        <v>52</v>
      </c>
      <c r="O143">
        <f>(I143*21)/100</f>
      </c>
      <c t="s">
        <v>23</v>
      </c>
    </row>
    <row r="144" spans="1:5" ht="38.25">
      <c r="A144" s="34" t="s">
        <v>53</v>
      </c>
      <c r="E144" s="35" t="s">
        <v>312</v>
      </c>
    </row>
    <row r="145" spans="1:5" ht="12.75">
      <c r="A145" s="36" t="s">
        <v>55</v>
      </c>
      <c r="E145" s="37" t="s">
        <v>313</v>
      </c>
    </row>
    <row r="146" spans="1:5" ht="153">
      <c r="A146" t="s">
        <v>57</v>
      </c>
      <c r="E146" s="35" t="s">
        <v>308</v>
      </c>
    </row>
    <row r="147" spans="1:18" ht="12.75" customHeight="1">
      <c r="A147" s="6" t="s">
        <v>45</v>
      </c>
      <c s="6"/>
      <c s="40" t="s">
        <v>22</v>
      </c>
      <c s="6"/>
      <c s="27" t="s">
        <v>314</v>
      </c>
      <c s="6"/>
      <c s="6"/>
      <c s="6"/>
      <c s="41">
        <f>0+Q147</f>
      </c>
      <c s="6"/>
      <c r="O147">
        <f>0+R147</f>
      </c>
      <c r="Q147">
        <f>0+I148+I152+I156+I160+I164</f>
      </c>
      <c>
        <f>0+O148+O152+O156+O160+O164</f>
      </c>
    </row>
    <row r="148" spans="1:16" ht="12.75">
      <c r="A148" s="25" t="s">
        <v>47</v>
      </c>
      <c s="29" t="s">
        <v>315</v>
      </c>
      <c s="29" t="s">
        <v>316</v>
      </c>
      <c s="25" t="s">
        <v>49</v>
      </c>
      <c s="30" t="s">
        <v>317</v>
      </c>
      <c s="31" t="s">
        <v>159</v>
      </c>
      <c s="32">
        <v>1.575</v>
      </c>
      <c s="33">
        <v>0</v>
      </c>
      <c s="33">
        <f>ROUND(ROUND(H148,2)*ROUND(G148,3),2)</f>
      </c>
      <c s="31" t="s">
        <v>52</v>
      </c>
      <c r="O148">
        <f>(I148*21)/100</f>
      </c>
      <c t="s">
        <v>23</v>
      </c>
    </row>
    <row r="149" spans="1:5" ht="63.75">
      <c r="A149" s="34" t="s">
        <v>53</v>
      </c>
      <c r="E149" s="35" t="s">
        <v>318</v>
      </c>
    </row>
    <row r="150" spans="1:5" ht="12.75">
      <c r="A150" s="36" t="s">
        <v>55</v>
      </c>
      <c r="E150" s="37" t="s">
        <v>319</v>
      </c>
    </row>
    <row r="151" spans="1:5" ht="395.25">
      <c r="A151" t="s">
        <v>57</v>
      </c>
      <c r="E151" s="35" t="s">
        <v>296</v>
      </c>
    </row>
    <row r="152" spans="1:16" ht="12.75">
      <c r="A152" s="25" t="s">
        <v>47</v>
      </c>
      <c s="29" t="s">
        <v>320</v>
      </c>
      <c s="29" t="s">
        <v>321</v>
      </c>
      <c s="25" t="s">
        <v>49</v>
      </c>
      <c s="30" t="s">
        <v>322</v>
      </c>
      <c s="31" t="s">
        <v>126</v>
      </c>
      <c s="32">
        <v>0.248</v>
      </c>
      <c s="33">
        <v>0</v>
      </c>
      <c s="33">
        <f>ROUND(ROUND(H152,2)*ROUND(G152,3),2)</f>
      </c>
      <c s="31" t="s">
        <v>52</v>
      </c>
      <c r="O152">
        <f>(I152*21)/100</f>
      </c>
      <c t="s">
        <v>23</v>
      </c>
    </row>
    <row r="153" spans="1:5" ht="38.25">
      <c r="A153" s="34" t="s">
        <v>53</v>
      </c>
      <c r="E153" s="35" t="s">
        <v>323</v>
      </c>
    </row>
    <row r="154" spans="1:5" ht="12.75">
      <c r="A154" s="36" t="s">
        <v>55</v>
      </c>
      <c r="E154" s="37" t="s">
        <v>324</v>
      </c>
    </row>
    <row r="155" spans="1:5" ht="293.25">
      <c r="A155" t="s">
        <v>57</v>
      </c>
      <c r="E155" s="35" t="s">
        <v>325</v>
      </c>
    </row>
    <row r="156" spans="1:16" ht="12.75">
      <c r="A156" s="25" t="s">
        <v>47</v>
      </c>
      <c s="29" t="s">
        <v>326</v>
      </c>
      <c s="29" t="s">
        <v>327</v>
      </c>
      <c s="25" t="s">
        <v>49</v>
      </c>
      <c s="30" t="s">
        <v>328</v>
      </c>
      <c s="31" t="s">
        <v>159</v>
      </c>
      <c s="32">
        <v>4.704</v>
      </c>
      <c s="33">
        <v>0</v>
      </c>
      <c s="33">
        <f>ROUND(ROUND(H156,2)*ROUND(G156,3),2)</f>
      </c>
      <c s="31" t="s">
        <v>52</v>
      </c>
      <c r="O156">
        <f>(I156*21)/100</f>
      </c>
      <c t="s">
        <v>23</v>
      </c>
    </row>
    <row r="157" spans="1:5" ht="51">
      <c r="A157" s="34" t="s">
        <v>53</v>
      </c>
      <c r="E157" s="35" t="s">
        <v>329</v>
      </c>
    </row>
    <row r="158" spans="1:5" ht="12.75">
      <c r="A158" s="36" t="s">
        <v>55</v>
      </c>
      <c r="E158" s="37" t="s">
        <v>330</v>
      </c>
    </row>
    <row r="159" spans="1:5" ht="89.25">
      <c r="A159" t="s">
        <v>57</v>
      </c>
      <c r="E159" s="35" t="s">
        <v>331</v>
      </c>
    </row>
    <row r="160" spans="1:16" ht="12.75">
      <c r="A160" s="25" t="s">
        <v>47</v>
      </c>
      <c s="29" t="s">
        <v>332</v>
      </c>
      <c s="29" t="s">
        <v>333</v>
      </c>
      <c s="25" t="s">
        <v>49</v>
      </c>
      <c s="30" t="s">
        <v>334</v>
      </c>
      <c s="31" t="s">
        <v>159</v>
      </c>
      <c s="32">
        <v>11.286</v>
      </c>
      <c s="33">
        <v>0</v>
      </c>
      <c s="33">
        <f>ROUND(ROUND(H160,2)*ROUND(G160,3),2)</f>
      </c>
      <c s="31" t="s">
        <v>52</v>
      </c>
      <c r="O160">
        <f>(I160*21)/100</f>
      </c>
      <c t="s">
        <v>23</v>
      </c>
    </row>
    <row r="161" spans="1:5" ht="63.75">
      <c r="A161" s="34" t="s">
        <v>53</v>
      </c>
      <c r="E161" s="35" t="s">
        <v>335</v>
      </c>
    </row>
    <row r="162" spans="1:5" ht="12.75">
      <c r="A162" s="36" t="s">
        <v>55</v>
      </c>
      <c r="E162" s="37" t="s">
        <v>336</v>
      </c>
    </row>
    <row r="163" spans="1:5" ht="395.25">
      <c r="A163" t="s">
        <v>57</v>
      </c>
      <c r="E163" s="35" t="s">
        <v>296</v>
      </c>
    </row>
    <row r="164" spans="1:16" ht="12.75">
      <c r="A164" s="25" t="s">
        <v>47</v>
      </c>
      <c s="29" t="s">
        <v>337</v>
      </c>
      <c s="29" t="s">
        <v>338</v>
      </c>
      <c s="25" t="s">
        <v>49</v>
      </c>
      <c s="30" t="s">
        <v>339</v>
      </c>
      <c s="31" t="s">
        <v>126</v>
      </c>
      <c s="32">
        <v>1.773</v>
      </c>
      <c s="33">
        <v>0</v>
      </c>
      <c s="33">
        <f>ROUND(ROUND(H164,2)*ROUND(G164,3),2)</f>
      </c>
      <c s="31" t="s">
        <v>52</v>
      </c>
      <c r="O164">
        <f>(I164*21)/100</f>
      </c>
      <c t="s">
        <v>23</v>
      </c>
    </row>
    <row r="165" spans="1:5" ht="51">
      <c r="A165" s="34" t="s">
        <v>53</v>
      </c>
      <c r="E165" s="35" t="s">
        <v>340</v>
      </c>
    </row>
    <row r="166" spans="1:5" ht="12.75">
      <c r="A166" s="36" t="s">
        <v>55</v>
      </c>
      <c r="E166" s="37" t="s">
        <v>341</v>
      </c>
    </row>
    <row r="167" spans="1:5" ht="293.25">
      <c r="A167" t="s">
        <v>57</v>
      </c>
      <c r="E167" s="35" t="s">
        <v>325</v>
      </c>
    </row>
    <row r="168" spans="1:18" ht="12.75" customHeight="1">
      <c r="A168" s="6" t="s">
        <v>45</v>
      </c>
      <c s="6"/>
      <c s="40" t="s">
        <v>33</v>
      </c>
      <c s="6"/>
      <c s="27" t="s">
        <v>342</v>
      </c>
      <c s="6"/>
      <c s="6"/>
      <c s="6"/>
      <c s="41">
        <f>0+Q168</f>
      </c>
      <c s="6"/>
      <c r="O168">
        <f>0+R168</f>
      </c>
      <c r="Q168">
        <f>0+I169+I173+I177+I181+I185+I189+I193+I197</f>
      </c>
      <c>
        <f>0+O169+O173+O177+O181+O185+O189+O193+O197</f>
      </c>
    </row>
    <row r="169" spans="1:16" ht="12.75">
      <c r="A169" s="25" t="s">
        <v>47</v>
      </c>
      <c s="29" t="s">
        <v>343</v>
      </c>
      <c s="29" t="s">
        <v>344</v>
      </c>
      <c s="25" t="s">
        <v>132</v>
      </c>
      <c s="30" t="s">
        <v>345</v>
      </c>
      <c s="31" t="s">
        <v>159</v>
      </c>
      <c s="32">
        <v>10.047</v>
      </c>
      <c s="33">
        <v>0</v>
      </c>
      <c s="33">
        <f>ROUND(ROUND(H169,2)*ROUND(G169,3),2)</f>
      </c>
      <c s="31" t="s">
        <v>52</v>
      </c>
      <c r="O169">
        <f>(I169*21)/100</f>
      </c>
      <c t="s">
        <v>23</v>
      </c>
    </row>
    <row r="170" spans="1:5" ht="38.25">
      <c r="A170" s="34" t="s">
        <v>53</v>
      </c>
      <c r="E170" s="35" t="s">
        <v>346</v>
      </c>
    </row>
    <row r="171" spans="1:5" ht="12.75">
      <c r="A171" s="36" t="s">
        <v>55</v>
      </c>
      <c r="E171" s="37" t="s">
        <v>347</v>
      </c>
    </row>
    <row r="172" spans="1:5" ht="395.25">
      <c r="A172" t="s">
        <v>57</v>
      </c>
      <c r="E172" s="35" t="s">
        <v>290</v>
      </c>
    </row>
    <row r="173" spans="1:16" ht="12.75">
      <c r="A173" s="25" t="s">
        <v>47</v>
      </c>
      <c s="29" t="s">
        <v>348</v>
      </c>
      <c s="29" t="s">
        <v>344</v>
      </c>
      <c s="25" t="s">
        <v>137</v>
      </c>
      <c s="30" t="s">
        <v>345</v>
      </c>
      <c s="31" t="s">
        <v>159</v>
      </c>
      <c s="32">
        <v>2.225</v>
      </c>
      <c s="33">
        <v>0</v>
      </c>
      <c s="33">
        <f>ROUND(ROUND(H173,2)*ROUND(G173,3),2)</f>
      </c>
      <c s="31" t="s">
        <v>52</v>
      </c>
      <c r="O173">
        <f>(I173*21)/100</f>
      </c>
      <c t="s">
        <v>23</v>
      </c>
    </row>
    <row r="174" spans="1:5" ht="38.25">
      <c r="A174" s="34" t="s">
        <v>53</v>
      </c>
      <c r="E174" s="35" t="s">
        <v>349</v>
      </c>
    </row>
    <row r="175" spans="1:5" ht="12.75">
      <c r="A175" s="36" t="s">
        <v>55</v>
      </c>
      <c r="E175" s="37" t="s">
        <v>350</v>
      </c>
    </row>
    <row r="176" spans="1:5" ht="395.25">
      <c r="A176" t="s">
        <v>57</v>
      </c>
      <c r="E176" s="35" t="s">
        <v>290</v>
      </c>
    </row>
    <row r="177" spans="1:16" ht="12.75">
      <c r="A177" s="25" t="s">
        <v>47</v>
      </c>
      <c s="29" t="s">
        <v>351</v>
      </c>
      <c s="29" t="s">
        <v>352</v>
      </c>
      <c s="25" t="s">
        <v>49</v>
      </c>
      <c s="30" t="s">
        <v>353</v>
      </c>
      <c s="31" t="s">
        <v>159</v>
      </c>
      <c s="32">
        <v>3.795</v>
      </c>
      <c s="33">
        <v>0</v>
      </c>
      <c s="33">
        <f>ROUND(ROUND(H177,2)*ROUND(G177,3),2)</f>
      </c>
      <c s="31" t="s">
        <v>52</v>
      </c>
      <c r="O177">
        <f>(I177*21)/100</f>
      </c>
      <c t="s">
        <v>23</v>
      </c>
    </row>
    <row r="178" spans="1:5" ht="63.75">
      <c r="A178" s="34" t="s">
        <v>53</v>
      </c>
      <c r="E178" s="35" t="s">
        <v>354</v>
      </c>
    </row>
    <row r="179" spans="1:5" ht="25.5">
      <c r="A179" s="36" t="s">
        <v>55</v>
      </c>
      <c r="E179" s="37" t="s">
        <v>355</v>
      </c>
    </row>
    <row r="180" spans="1:5" ht="395.25">
      <c r="A180" t="s">
        <v>57</v>
      </c>
      <c r="E180" s="35" t="s">
        <v>290</v>
      </c>
    </row>
    <row r="181" spans="1:16" ht="12.75">
      <c r="A181" s="25" t="s">
        <v>47</v>
      </c>
      <c s="29" t="s">
        <v>356</v>
      </c>
      <c s="29" t="s">
        <v>357</v>
      </c>
      <c s="25" t="s">
        <v>49</v>
      </c>
      <c s="30" t="s">
        <v>358</v>
      </c>
      <c s="31" t="s">
        <v>159</v>
      </c>
      <c s="32">
        <v>0.36</v>
      </c>
      <c s="33">
        <v>0</v>
      </c>
      <c s="33">
        <f>ROUND(ROUND(H181,2)*ROUND(G181,3),2)</f>
      </c>
      <c s="31" t="s">
        <v>52</v>
      </c>
      <c r="O181">
        <f>(I181*21)/100</f>
      </c>
      <c t="s">
        <v>23</v>
      </c>
    </row>
    <row r="182" spans="1:5" ht="38.25">
      <c r="A182" s="34" t="s">
        <v>53</v>
      </c>
      <c r="E182" s="35" t="s">
        <v>359</v>
      </c>
    </row>
    <row r="183" spans="1:5" ht="12.75">
      <c r="A183" s="36" t="s">
        <v>55</v>
      </c>
      <c r="E183" s="37" t="s">
        <v>360</v>
      </c>
    </row>
    <row r="184" spans="1:5" ht="267.75">
      <c r="A184" t="s">
        <v>57</v>
      </c>
      <c r="E184" s="35" t="s">
        <v>361</v>
      </c>
    </row>
    <row r="185" spans="1:16" ht="12.75">
      <c r="A185" s="25" t="s">
        <v>47</v>
      </c>
      <c s="29" t="s">
        <v>362</v>
      </c>
      <c s="29" t="s">
        <v>363</v>
      </c>
      <c s="25" t="s">
        <v>49</v>
      </c>
      <c s="30" t="s">
        <v>364</v>
      </c>
      <c s="31" t="s">
        <v>159</v>
      </c>
      <c s="32">
        <v>1.091</v>
      </c>
      <c s="33">
        <v>0</v>
      </c>
      <c s="33">
        <f>ROUND(ROUND(H185,2)*ROUND(G185,3),2)</f>
      </c>
      <c s="31" t="s">
        <v>52</v>
      </c>
      <c r="O185">
        <f>(I185*21)/100</f>
      </c>
      <c t="s">
        <v>23</v>
      </c>
    </row>
    <row r="186" spans="1:5" ht="38.25">
      <c r="A186" s="34" t="s">
        <v>53</v>
      </c>
      <c r="E186" s="35" t="s">
        <v>365</v>
      </c>
    </row>
    <row r="187" spans="1:5" ht="12.75">
      <c r="A187" s="36" t="s">
        <v>55</v>
      </c>
      <c r="E187" s="37" t="s">
        <v>366</v>
      </c>
    </row>
    <row r="188" spans="1:5" ht="63.75">
      <c r="A188" t="s">
        <v>57</v>
      </c>
      <c r="E188" s="35" t="s">
        <v>367</v>
      </c>
    </row>
    <row r="189" spans="1:16" ht="12.75">
      <c r="A189" s="25" t="s">
        <v>47</v>
      </c>
      <c s="29" t="s">
        <v>368</v>
      </c>
      <c s="29" t="s">
        <v>369</v>
      </c>
      <c s="25" t="s">
        <v>49</v>
      </c>
      <c s="30" t="s">
        <v>370</v>
      </c>
      <c s="31" t="s">
        <v>159</v>
      </c>
      <c s="32">
        <v>24.765</v>
      </c>
      <c s="33">
        <v>0</v>
      </c>
      <c s="33">
        <f>ROUND(ROUND(H189,2)*ROUND(G189,3),2)</f>
      </c>
      <c s="31" t="s">
        <v>52</v>
      </c>
      <c r="O189">
        <f>(I189*21)/100</f>
      </c>
      <c t="s">
        <v>23</v>
      </c>
    </row>
    <row r="190" spans="1:5" ht="51">
      <c r="A190" s="34" t="s">
        <v>53</v>
      </c>
      <c r="E190" s="35" t="s">
        <v>371</v>
      </c>
    </row>
    <row r="191" spans="1:5" ht="12.75">
      <c r="A191" s="36" t="s">
        <v>55</v>
      </c>
      <c r="E191" s="37" t="s">
        <v>372</v>
      </c>
    </row>
    <row r="192" spans="1:5" ht="76.5">
      <c r="A192" t="s">
        <v>57</v>
      </c>
      <c r="E192" s="35" t="s">
        <v>373</v>
      </c>
    </row>
    <row r="193" spans="1:16" ht="12.75">
      <c r="A193" s="25" t="s">
        <v>47</v>
      </c>
      <c s="29" t="s">
        <v>374</v>
      </c>
      <c s="29" t="s">
        <v>375</v>
      </c>
      <c s="25" t="s">
        <v>49</v>
      </c>
      <c s="30" t="s">
        <v>376</v>
      </c>
      <c s="31" t="s">
        <v>159</v>
      </c>
      <c s="32">
        <v>5.697</v>
      </c>
      <c s="33">
        <v>0</v>
      </c>
      <c s="33">
        <f>ROUND(ROUND(H193,2)*ROUND(G193,3),2)</f>
      </c>
      <c s="31" t="s">
        <v>52</v>
      </c>
      <c r="O193">
        <f>(I193*21)/100</f>
      </c>
      <c t="s">
        <v>23</v>
      </c>
    </row>
    <row r="194" spans="1:5" ht="51">
      <c r="A194" s="34" t="s">
        <v>53</v>
      </c>
      <c r="E194" s="35" t="s">
        <v>377</v>
      </c>
    </row>
    <row r="195" spans="1:5" ht="12.75">
      <c r="A195" s="36" t="s">
        <v>55</v>
      </c>
      <c r="E195" s="37" t="s">
        <v>378</v>
      </c>
    </row>
    <row r="196" spans="1:5" ht="114.75">
      <c r="A196" t="s">
        <v>57</v>
      </c>
      <c r="E196" s="35" t="s">
        <v>379</v>
      </c>
    </row>
    <row r="197" spans="1:16" ht="12.75">
      <c r="A197" s="25" t="s">
        <v>47</v>
      </c>
      <c s="29" t="s">
        <v>380</v>
      </c>
      <c s="29" t="s">
        <v>381</v>
      </c>
      <c s="25" t="s">
        <v>49</v>
      </c>
      <c s="30" t="s">
        <v>382</v>
      </c>
      <c s="31" t="s">
        <v>159</v>
      </c>
      <c s="32">
        <v>2.845</v>
      </c>
      <c s="33">
        <v>0</v>
      </c>
      <c s="33">
        <f>ROUND(ROUND(H197,2)*ROUND(G197,3),2)</f>
      </c>
      <c s="31" t="s">
        <v>52</v>
      </c>
      <c r="O197">
        <f>(I197*21)/100</f>
      </c>
      <c t="s">
        <v>23</v>
      </c>
    </row>
    <row r="198" spans="1:5" ht="63.75">
      <c r="A198" s="34" t="s">
        <v>53</v>
      </c>
      <c r="E198" s="35" t="s">
        <v>383</v>
      </c>
    </row>
    <row r="199" spans="1:5" ht="12.75">
      <c r="A199" s="36" t="s">
        <v>55</v>
      </c>
      <c r="E199" s="37" t="s">
        <v>384</v>
      </c>
    </row>
    <row r="200" spans="1:5" ht="382.5">
      <c r="A200" t="s">
        <v>57</v>
      </c>
      <c r="E200" s="35" t="s">
        <v>385</v>
      </c>
    </row>
    <row r="201" spans="1:18" ht="12.75" customHeight="1">
      <c r="A201" s="6" t="s">
        <v>45</v>
      </c>
      <c s="6"/>
      <c s="40" t="s">
        <v>35</v>
      </c>
      <c s="6"/>
      <c s="27" t="s">
        <v>386</v>
      </c>
      <c s="6"/>
      <c s="6"/>
      <c s="6"/>
      <c s="41">
        <f>0+Q201</f>
      </c>
      <c s="6"/>
      <c r="O201">
        <f>0+R201</f>
      </c>
      <c r="Q201">
        <f>0+I202+I206+I210+I214+I218+I222+I226+I230+I234+I238</f>
      </c>
      <c>
        <f>0+O202+O206+O210+O214+O218+O222+O226+O230+O234+O238</f>
      </c>
    </row>
    <row r="202" spans="1:16" ht="12.75">
      <c r="A202" s="25" t="s">
        <v>47</v>
      </c>
      <c s="29" t="s">
        <v>387</v>
      </c>
      <c s="29" t="s">
        <v>388</v>
      </c>
      <c s="25" t="s">
        <v>49</v>
      </c>
      <c s="30" t="s">
        <v>389</v>
      </c>
      <c s="31" t="s">
        <v>153</v>
      </c>
      <c s="32">
        <v>340.83</v>
      </c>
      <c s="33">
        <v>0</v>
      </c>
      <c s="33">
        <f>ROUND(ROUND(H202,2)*ROUND(G202,3),2)</f>
      </c>
      <c s="31" t="s">
        <v>52</v>
      </c>
      <c r="O202">
        <f>(I202*21)/100</f>
      </c>
      <c t="s">
        <v>23</v>
      </c>
    </row>
    <row r="203" spans="1:5" ht="38.25">
      <c r="A203" s="34" t="s">
        <v>53</v>
      </c>
      <c r="E203" s="35" t="s">
        <v>390</v>
      </c>
    </row>
    <row r="204" spans="1:5" ht="12.75">
      <c r="A204" s="36" t="s">
        <v>55</v>
      </c>
      <c r="E204" s="37" t="s">
        <v>391</v>
      </c>
    </row>
    <row r="205" spans="1:5" ht="76.5">
      <c r="A205" t="s">
        <v>57</v>
      </c>
      <c r="E205" s="35" t="s">
        <v>392</v>
      </c>
    </row>
    <row r="206" spans="1:16" ht="12.75">
      <c r="A206" s="25" t="s">
        <v>47</v>
      </c>
      <c s="29" t="s">
        <v>393</v>
      </c>
      <c s="29" t="s">
        <v>394</v>
      </c>
      <c s="25" t="s">
        <v>49</v>
      </c>
      <c s="30" t="s">
        <v>395</v>
      </c>
      <c s="31" t="s">
        <v>153</v>
      </c>
      <c s="32">
        <v>350.88</v>
      </c>
      <c s="33">
        <v>0</v>
      </c>
      <c s="33">
        <f>ROUND(ROUND(H206,2)*ROUND(G206,3),2)</f>
      </c>
      <c s="31" t="s">
        <v>52</v>
      </c>
      <c r="O206">
        <f>(I206*21)/100</f>
      </c>
      <c t="s">
        <v>23</v>
      </c>
    </row>
    <row r="207" spans="1:5" ht="38.25">
      <c r="A207" s="34" t="s">
        <v>53</v>
      </c>
      <c r="E207" s="35" t="s">
        <v>396</v>
      </c>
    </row>
    <row r="208" spans="1:5" ht="12.75">
      <c r="A208" s="36" t="s">
        <v>55</v>
      </c>
      <c r="E208" s="37" t="s">
        <v>397</v>
      </c>
    </row>
    <row r="209" spans="1:5" ht="76.5">
      <c r="A209" t="s">
        <v>57</v>
      </c>
      <c r="E209" s="35" t="s">
        <v>392</v>
      </c>
    </row>
    <row r="210" spans="1:16" ht="12.75">
      <c r="A210" s="25" t="s">
        <v>47</v>
      </c>
      <c s="29" t="s">
        <v>398</v>
      </c>
      <c s="29" t="s">
        <v>399</v>
      </c>
      <c s="25" t="s">
        <v>49</v>
      </c>
      <c s="30" t="s">
        <v>400</v>
      </c>
      <c s="31" t="s">
        <v>159</v>
      </c>
      <c s="32">
        <v>0.685</v>
      </c>
      <c s="33">
        <v>0</v>
      </c>
      <c s="33">
        <f>ROUND(ROUND(H210,2)*ROUND(G210,3),2)</f>
      </c>
      <c s="31" t="s">
        <v>52</v>
      </c>
      <c r="O210">
        <f>(I210*21)/100</f>
      </c>
      <c t="s">
        <v>23</v>
      </c>
    </row>
    <row r="211" spans="1:5" ht="63.75">
      <c r="A211" s="34" t="s">
        <v>53</v>
      </c>
      <c r="E211" s="35" t="s">
        <v>401</v>
      </c>
    </row>
    <row r="212" spans="1:5" ht="12.75">
      <c r="A212" s="36" t="s">
        <v>55</v>
      </c>
      <c r="E212" s="37" t="s">
        <v>402</v>
      </c>
    </row>
    <row r="213" spans="1:5" ht="127.5">
      <c r="A213" t="s">
        <v>57</v>
      </c>
      <c r="E213" s="35" t="s">
        <v>403</v>
      </c>
    </row>
    <row r="214" spans="1:16" ht="12.75">
      <c r="A214" s="25" t="s">
        <v>47</v>
      </c>
      <c s="29" t="s">
        <v>404</v>
      </c>
      <c s="29" t="s">
        <v>405</v>
      </c>
      <c s="25" t="s">
        <v>49</v>
      </c>
      <c s="30" t="s">
        <v>406</v>
      </c>
      <c s="31" t="s">
        <v>153</v>
      </c>
      <c s="32">
        <v>25.19</v>
      </c>
      <c s="33">
        <v>0</v>
      </c>
      <c s="33">
        <f>ROUND(ROUND(H214,2)*ROUND(G214,3),2)</f>
      </c>
      <c s="31" t="s">
        <v>52</v>
      </c>
      <c r="O214">
        <f>(I214*21)/100</f>
      </c>
      <c t="s">
        <v>23</v>
      </c>
    </row>
    <row r="215" spans="1:5" ht="51">
      <c r="A215" s="34" t="s">
        <v>53</v>
      </c>
      <c r="E215" s="35" t="s">
        <v>407</v>
      </c>
    </row>
    <row r="216" spans="1:5" ht="12.75">
      <c r="A216" s="36" t="s">
        <v>55</v>
      </c>
      <c r="E216" s="37" t="s">
        <v>408</v>
      </c>
    </row>
    <row r="217" spans="1:5" ht="102">
      <c r="A217" t="s">
        <v>57</v>
      </c>
      <c r="E217" s="35" t="s">
        <v>409</v>
      </c>
    </row>
    <row r="218" spans="1:16" ht="12.75">
      <c r="A218" s="25" t="s">
        <v>47</v>
      </c>
      <c s="29" t="s">
        <v>410</v>
      </c>
      <c s="29" t="s">
        <v>411</v>
      </c>
      <c s="25" t="s">
        <v>49</v>
      </c>
      <c s="30" t="s">
        <v>412</v>
      </c>
      <c s="31" t="s">
        <v>153</v>
      </c>
      <c s="32">
        <v>334.92</v>
      </c>
      <c s="33">
        <v>0</v>
      </c>
      <c s="33">
        <f>ROUND(ROUND(H218,2)*ROUND(G218,3),2)</f>
      </c>
      <c s="31" t="s">
        <v>52</v>
      </c>
      <c r="O218">
        <f>(I218*21)/100</f>
      </c>
      <c t="s">
        <v>23</v>
      </c>
    </row>
    <row r="219" spans="1:5" ht="51">
      <c r="A219" s="34" t="s">
        <v>53</v>
      </c>
      <c r="E219" s="35" t="s">
        <v>413</v>
      </c>
    </row>
    <row r="220" spans="1:5" ht="12.75">
      <c r="A220" s="36" t="s">
        <v>55</v>
      </c>
      <c r="E220" s="37" t="s">
        <v>414</v>
      </c>
    </row>
    <row r="221" spans="1:5" ht="89.25">
      <c r="A221" t="s">
        <v>57</v>
      </c>
      <c r="E221" s="35" t="s">
        <v>415</v>
      </c>
    </row>
    <row r="222" spans="1:16" ht="12.75">
      <c r="A222" s="25" t="s">
        <v>47</v>
      </c>
      <c s="29" t="s">
        <v>416</v>
      </c>
      <c s="29" t="s">
        <v>417</v>
      </c>
      <c s="25" t="s">
        <v>49</v>
      </c>
      <c s="30" t="s">
        <v>418</v>
      </c>
      <c s="31" t="s">
        <v>153</v>
      </c>
      <c s="32">
        <v>336.23</v>
      </c>
      <c s="33">
        <v>0</v>
      </c>
      <c s="33">
        <f>ROUND(ROUND(H222,2)*ROUND(G222,3),2)</f>
      </c>
      <c s="31" t="s">
        <v>52</v>
      </c>
      <c r="O222">
        <f>(I222*21)/100</f>
      </c>
      <c t="s">
        <v>23</v>
      </c>
    </row>
    <row r="223" spans="1:5" ht="51">
      <c r="A223" s="34" t="s">
        <v>53</v>
      </c>
      <c r="E223" s="35" t="s">
        <v>419</v>
      </c>
    </row>
    <row r="224" spans="1:5" ht="12.75">
      <c r="A224" s="36" t="s">
        <v>55</v>
      </c>
      <c r="E224" s="37" t="s">
        <v>420</v>
      </c>
    </row>
    <row r="225" spans="1:5" ht="89.25">
      <c r="A225" t="s">
        <v>57</v>
      </c>
      <c r="E225" s="35" t="s">
        <v>415</v>
      </c>
    </row>
    <row r="226" spans="1:16" ht="12.75">
      <c r="A226" s="25" t="s">
        <v>47</v>
      </c>
      <c s="29" t="s">
        <v>421</v>
      </c>
      <c s="29" t="s">
        <v>422</v>
      </c>
      <c s="25" t="s">
        <v>49</v>
      </c>
      <c s="30" t="s">
        <v>423</v>
      </c>
      <c s="31" t="s">
        <v>153</v>
      </c>
      <c s="32">
        <v>327.323</v>
      </c>
      <c s="33">
        <v>0</v>
      </c>
      <c s="33">
        <f>ROUND(ROUND(H226,2)*ROUND(G226,3),2)</f>
      </c>
      <c s="31" t="s">
        <v>52</v>
      </c>
      <c r="O226">
        <f>(I226*21)/100</f>
      </c>
      <c t="s">
        <v>23</v>
      </c>
    </row>
    <row r="227" spans="1:5" ht="51">
      <c r="A227" s="34" t="s">
        <v>53</v>
      </c>
      <c r="E227" s="35" t="s">
        <v>424</v>
      </c>
    </row>
    <row r="228" spans="1:5" ht="12.75">
      <c r="A228" s="36" t="s">
        <v>55</v>
      </c>
      <c r="E228" s="37" t="s">
        <v>425</v>
      </c>
    </row>
    <row r="229" spans="1:5" ht="89.25">
      <c r="A229" t="s">
        <v>57</v>
      </c>
      <c r="E229" s="35" t="s">
        <v>426</v>
      </c>
    </row>
    <row r="230" spans="1:16" ht="12.75">
      <c r="A230" s="25" t="s">
        <v>47</v>
      </c>
      <c s="29" t="s">
        <v>427</v>
      </c>
      <c s="29" t="s">
        <v>428</v>
      </c>
      <c s="25" t="s">
        <v>49</v>
      </c>
      <c s="30" t="s">
        <v>429</v>
      </c>
      <c s="31" t="s">
        <v>153</v>
      </c>
      <c s="32">
        <v>333.37</v>
      </c>
      <c s="33">
        <v>0</v>
      </c>
      <c s="33">
        <f>ROUND(ROUND(H230,2)*ROUND(G230,3),2)</f>
      </c>
      <c s="31" t="s">
        <v>52</v>
      </c>
      <c r="O230">
        <f>(I230*21)/100</f>
      </c>
      <c t="s">
        <v>23</v>
      </c>
    </row>
    <row r="231" spans="1:5" ht="38.25">
      <c r="A231" s="34" t="s">
        <v>53</v>
      </c>
      <c r="E231" s="35" t="s">
        <v>430</v>
      </c>
    </row>
    <row r="232" spans="1:5" ht="12.75">
      <c r="A232" s="36" t="s">
        <v>55</v>
      </c>
      <c r="E232" s="37" t="s">
        <v>431</v>
      </c>
    </row>
    <row r="233" spans="1:5" ht="165.75">
      <c r="A233" t="s">
        <v>57</v>
      </c>
      <c r="E233" s="35" t="s">
        <v>432</v>
      </c>
    </row>
    <row r="234" spans="1:16" ht="12.75">
      <c r="A234" s="25" t="s">
        <v>47</v>
      </c>
      <c s="29" t="s">
        <v>433</v>
      </c>
      <c s="29" t="s">
        <v>434</v>
      </c>
      <c s="25" t="s">
        <v>49</v>
      </c>
      <c s="30" t="s">
        <v>435</v>
      </c>
      <c s="31" t="s">
        <v>153</v>
      </c>
      <c s="32">
        <v>13.13</v>
      </c>
      <c s="33">
        <v>0</v>
      </c>
      <c s="33">
        <f>ROUND(ROUND(H234,2)*ROUND(G234,3),2)</f>
      </c>
      <c s="31" t="s">
        <v>52</v>
      </c>
      <c r="O234">
        <f>(I234*21)/100</f>
      </c>
      <c t="s">
        <v>23</v>
      </c>
    </row>
    <row r="235" spans="1:5" ht="38.25">
      <c r="A235" s="34" t="s">
        <v>53</v>
      </c>
      <c r="E235" s="35" t="s">
        <v>436</v>
      </c>
    </row>
    <row r="236" spans="1:5" ht="12.75">
      <c r="A236" s="36" t="s">
        <v>55</v>
      </c>
      <c r="E236" s="37" t="s">
        <v>437</v>
      </c>
    </row>
    <row r="237" spans="1:5" ht="165.75">
      <c r="A237" t="s">
        <v>57</v>
      </c>
      <c r="E237" s="35" t="s">
        <v>432</v>
      </c>
    </row>
    <row r="238" spans="1:16" ht="12.75">
      <c r="A238" s="25" t="s">
        <v>47</v>
      </c>
      <c s="29" t="s">
        <v>438</v>
      </c>
      <c s="29" t="s">
        <v>439</v>
      </c>
      <c s="25" t="s">
        <v>49</v>
      </c>
      <c s="30" t="s">
        <v>440</v>
      </c>
      <c s="31" t="s">
        <v>153</v>
      </c>
      <c s="32">
        <v>315.9</v>
      </c>
      <c s="33">
        <v>0</v>
      </c>
      <c s="33">
        <f>ROUND(ROUND(H238,2)*ROUND(G238,3),2)</f>
      </c>
      <c s="31" t="s">
        <v>52</v>
      </c>
      <c r="O238">
        <f>(I238*21)/100</f>
      </c>
      <c t="s">
        <v>23</v>
      </c>
    </row>
    <row r="239" spans="1:5" ht="38.25">
      <c r="A239" s="34" t="s">
        <v>53</v>
      </c>
      <c r="E239" s="35" t="s">
        <v>441</v>
      </c>
    </row>
    <row r="240" spans="1:5" ht="12.75">
      <c r="A240" s="36" t="s">
        <v>55</v>
      </c>
      <c r="E240" s="37" t="s">
        <v>442</v>
      </c>
    </row>
    <row r="241" spans="1:5" ht="165.75">
      <c r="A241" t="s">
        <v>57</v>
      </c>
      <c r="E241" s="35" t="s">
        <v>432</v>
      </c>
    </row>
    <row r="242" spans="1:18" ht="12.75" customHeight="1">
      <c r="A242" s="6" t="s">
        <v>45</v>
      </c>
      <c s="6"/>
      <c s="40" t="s">
        <v>37</v>
      </c>
      <c s="6"/>
      <c s="27" t="s">
        <v>443</v>
      </c>
      <c s="6"/>
      <c s="6"/>
      <c s="6"/>
      <c s="41">
        <f>0+Q242</f>
      </c>
      <c s="6"/>
      <c r="O242">
        <f>0+R242</f>
      </c>
      <c r="Q242">
        <f>0+I243</f>
      </c>
      <c>
        <f>0+O243</f>
      </c>
    </row>
    <row r="243" spans="1:16" ht="25.5">
      <c r="A243" s="25" t="s">
        <v>47</v>
      </c>
      <c s="29" t="s">
        <v>444</v>
      </c>
      <c s="29" t="s">
        <v>445</v>
      </c>
      <c s="25" t="s">
        <v>49</v>
      </c>
      <c s="30" t="s">
        <v>446</v>
      </c>
      <c s="31" t="s">
        <v>153</v>
      </c>
      <c s="32">
        <v>1.795</v>
      </c>
      <c s="33">
        <v>0</v>
      </c>
      <c s="33">
        <f>ROUND(ROUND(H243,2)*ROUND(G243,3),2)</f>
      </c>
      <c s="31" t="s">
        <v>52</v>
      </c>
      <c r="O243">
        <f>(I243*21)/100</f>
      </c>
      <c t="s">
        <v>23</v>
      </c>
    </row>
    <row r="244" spans="1:5" ht="38.25">
      <c r="A244" s="34" t="s">
        <v>53</v>
      </c>
      <c r="E244" s="35" t="s">
        <v>447</v>
      </c>
    </row>
    <row r="245" spans="1:5" ht="12.75">
      <c r="A245" s="36" t="s">
        <v>55</v>
      </c>
      <c r="E245" s="37" t="s">
        <v>448</v>
      </c>
    </row>
    <row r="246" spans="1:5" ht="102">
      <c r="A246" t="s">
        <v>57</v>
      </c>
      <c r="E246" s="35" t="s">
        <v>449</v>
      </c>
    </row>
    <row r="247" spans="1:18" ht="12.75" customHeight="1">
      <c r="A247" s="6" t="s">
        <v>45</v>
      </c>
      <c s="6"/>
      <c s="40" t="s">
        <v>69</v>
      </c>
      <c s="6"/>
      <c s="27" t="s">
        <v>450</v>
      </c>
      <c s="6"/>
      <c s="6"/>
      <c s="6"/>
      <c s="41">
        <f>0+Q247</f>
      </c>
      <c s="6"/>
      <c r="O247">
        <f>0+R247</f>
      </c>
      <c r="Q247">
        <f>0+I248+I252+I256+I260</f>
      </c>
      <c>
        <f>0+O248+O252+O256+O260</f>
      </c>
    </row>
    <row r="248" spans="1:16" ht="25.5">
      <c r="A248" s="25" t="s">
        <v>47</v>
      </c>
      <c s="29" t="s">
        <v>451</v>
      </c>
      <c s="29" t="s">
        <v>452</v>
      </c>
      <c s="25" t="s">
        <v>49</v>
      </c>
      <c s="30" t="s">
        <v>453</v>
      </c>
      <c s="31" t="s">
        <v>153</v>
      </c>
      <c s="32">
        <v>125.425</v>
      </c>
      <c s="33">
        <v>0</v>
      </c>
      <c s="33">
        <f>ROUND(ROUND(H248,2)*ROUND(G248,3),2)</f>
      </c>
      <c s="31" t="s">
        <v>52</v>
      </c>
      <c r="O248">
        <f>(I248*21)/100</f>
      </c>
      <c t="s">
        <v>23</v>
      </c>
    </row>
    <row r="249" spans="1:5" ht="51">
      <c r="A249" s="34" t="s">
        <v>53</v>
      </c>
      <c r="E249" s="35" t="s">
        <v>454</v>
      </c>
    </row>
    <row r="250" spans="1:5" ht="12.75">
      <c r="A250" s="36" t="s">
        <v>55</v>
      </c>
      <c r="E250" s="37" t="s">
        <v>455</v>
      </c>
    </row>
    <row r="251" spans="1:5" ht="204">
      <c r="A251" t="s">
        <v>57</v>
      </c>
      <c r="E251" s="35" t="s">
        <v>456</v>
      </c>
    </row>
    <row r="252" spans="1:16" ht="12.75">
      <c r="A252" s="25" t="s">
        <v>47</v>
      </c>
      <c s="29" t="s">
        <v>457</v>
      </c>
      <c s="29" t="s">
        <v>458</v>
      </c>
      <c s="25" t="s">
        <v>49</v>
      </c>
      <c s="30" t="s">
        <v>459</v>
      </c>
      <c s="31" t="s">
        <v>153</v>
      </c>
      <c s="32">
        <v>24.18</v>
      </c>
      <c s="33">
        <v>0</v>
      </c>
      <c s="33">
        <f>ROUND(ROUND(H252,2)*ROUND(G252,3),2)</f>
      </c>
      <c s="31" t="s">
        <v>52</v>
      </c>
      <c r="O252">
        <f>(I252*21)/100</f>
      </c>
      <c t="s">
        <v>23</v>
      </c>
    </row>
    <row r="253" spans="1:5" ht="38.25">
      <c r="A253" s="34" t="s">
        <v>53</v>
      </c>
      <c r="E253" s="35" t="s">
        <v>460</v>
      </c>
    </row>
    <row r="254" spans="1:5" ht="12.75">
      <c r="A254" s="36" t="s">
        <v>55</v>
      </c>
      <c r="E254" s="37" t="s">
        <v>461</v>
      </c>
    </row>
    <row r="255" spans="1:5" ht="63.75">
      <c r="A255" t="s">
        <v>57</v>
      </c>
      <c r="E255" s="35" t="s">
        <v>462</v>
      </c>
    </row>
    <row r="256" spans="1:16" ht="12.75">
      <c r="A256" s="25" t="s">
        <v>47</v>
      </c>
      <c s="29" t="s">
        <v>463</v>
      </c>
      <c s="29" t="s">
        <v>464</v>
      </c>
      <c s="25" t="s">
        <v>49</v>
      </c>
      <c s="30" t="s">
        <v>465</v>
      </c>
      <c s="31" t="s">
        <v>153</v>
      </c>
      <c s="32">
        <v>6.03</v>
      </c>
      <c s="33">
        <v>0</v>
      </c>
      <c s="33">
        <f>ROUND(ROUND(H256,2)*ROUND(G256,3),2)</f>
      </c>
      <c s="31" t="s">
        <v>52</v>
      </c>
      <c r="O256">
        <f>(I256*21)/100</f>
      </c>
      <c t="s">
        <v>23</v>
      </c>
    </row>
    <row r="257" spans="1:5" ht="38.25">
      <c r="A257" s="34" t="s">
        <v>53</v>
      </c>
      <c r="E257" s="35" t="s">
        <v>466</v>
      </c>
    </row>
    <row r="258" spans="1:5" ht="12.75">
      <c r="A258" s="36" t="s">
        <v>55</v>
      </c>
      <c r="E258" s="37" t="s">
        <v>467</v>
      </c>
    </row>
    <row r="259" spans="1:5" ht="102">
      <c r="A259" t="s">
        <v>57</v>
      </c>
      <c r="E259" s="35" t="s">
        <v>468</v>
      </c>
    </row>
    <row r="260" spans="1:16" ht="12.75">
      <c r="A260" s="25" t="s">
        <v>47</v>
      </c>
      <c s="29" t="s">
        <v>469</v>
      </c>
      <c s="29" t="s">
        <v>470</v>
      </c>
      <c s="25" t="s">
        <v>49</v>
      </c>
      <c s="30" t="s">
        <v>471</v>
      </c>
      <c s="31" t="s">
        <v>153</v>
      </c>
      <c s="32">
        <v>2.7</v>
      </c>
      <c s="33">
        <v>0</v>
      </c>
      <c s="33">
        <f>ROUND(ROUND(H260,2)*ROUND(G260,3),2)</f>
      </c>
      <c s="31" t="s">
        <v>52</v>
      </c>
      <c r="O260">
        <f>(I260*21)/100</f>
      </c>
      <c t="s">
        <v>23</v>
      </c>
    </row>
    <row r="261" spans="1:5" ht="38.25">
      <c r="A261" s="34" t="s">
        <v>53</v>
      </c>
      <c r="E261" s="35" t="s">
        <v>472</v>
      </c>
    </row>
    <row r="262" spans="1:5" ht="12.75">
      <c r="A262" s="36" t="s">
        <v>55</v>
      </c>
      <c r="E262" s="37" t="s">
        <v>473</v>
      </c>
    </row>
    <row r="263" spans="1:5" ht="102">
      <c r="A263" t="s">
        <v>57</v>
      </c>
      <c r="E263" s="35" t="s">
        <v>468</v>
      </c>
    </row>
    <row r="264" spans="1:18" ht="12.75" customHeight="1">
      <c r="A264" s="6" t="s">
        <v>45</v>
      </c>
      <c s="6"/>
      <c s="40" t="s">
        <v>75</v>
      </c>
      <c s="6"/>
      <c s="27" t="s">
        <v>474</v>
      </c>
      <c s="6"/>
      <c s="6"/>
      <c s="6"/>
      <c s="41">
        <f>0+Q264</f>
      </c>
      <c s="6"/>
      <c r="O264">
        <f>0+R264</f>
      </c>
      <c r="Q264">
        <f>0+I265+I269+I273+I277+I281+I285+I289</f>
      </c>
      <c>
        <f>0+O265+O269+O273+O277+O281+O285+O289</f>
      </c>
    </row>
    <row r="265" spans="1:16" ht="12.75">
      <c r="A265" s="25" t="s">
        <v>47</v>
      </c>
      <c s="29" t="s">
        <v>475</v>
      </c>
      <c s="29" t="s">
        <v>476</v>
      </c>
      <c s="25" t="s">
        <v>49</v>
      </c>
      <c s="30" t="s">
        <v>477</v>
      </c>
      <c s="31" t="s">
        <v>179</v>
      </c>
      <c s="32">
        <v>11.95</v>
      </c>
      <c s="33">
        <v>0</v>
      </c>
      <c s="33">
        <f>ROUND(ROUND(H265,2)*ROUND(G265,3),2)</f>
      </c>
      <c s="31" t="s">
        <v>52</v>
      </c>
      <c r="O265">
        <f>(I265*21)/100</f>
      </c>
      <c t="s">
        <v>23</v>
      </c>
    </row>
    <row r="266" spans="1:5" ht="51">
      <c r="A266" s="34" t="s">
        <v>53</v>
      </c>
      <c r="E266" s="35" t="s">
        <v>478</v>
      </c>
    </row>
    <row r="267" spans="1:5" ht="12.75">
      <c r="A267" s="36" t="s">
        <v>55</v>
      </c>
      <c r="E267" s="37" t="s">
        <v>479</v>
      </c>
    </row>
    <row r="268" spans="1:5" ht="255">
      <c r="A268" t="s">
        <v>57</v>
      </c>
      <c r="E268" s="35" t="s">
        <v>480</v>
      </c>
    </row>
    <row r="269" spans="1:16" ht="12.75">
      <c r="A269" s="25" t="s">
        <v>47</v>
      </c>
      <c s="29" t="s">
        <v>481</v>
      </c>
      <c s="29" t="s">
        <v>482</v>
      </c>
      <c s="25" t="s">
        <v>49</v>
      </c>
      <c s="30" t="s">
        <v>483</v>
      </c>
      <c s="31" t="s">
        <v>179</v>
      </c>
      <c s="32">
        <v>6.47</v>
      </c>
      <c s="33">
        <v>0</v>
      </c>
      <c s="33">
        <f>ROUND(ROUND(H269,2)*ROUND(G269,3),2)</f>
      </c>
      <c s="31" t="s">
        <v>52</v>
      </c>
      <c r="O269">
        <f>(I269*21)/100</f>
      </c>
      <c t="s">
        <v>23</v>
      </c>
    </row>
    <row r="270" spans="1:5" ht="63.75">
      <c r="A270" s="34" t="s">
        <v>53</v>
      </c>
      <c r="E270" s="35" t="s">
        <v>484</v>
      </c>
    </row>
    <row r="271" spans="1:5" ht="12.75">
      <c r="A271" s="36" t="s">
        <v>55</v>
      </c>
      <c r="E271" s="37" t="s">
        <v>485</v>
      </c>
    </row>
    <row r="272" spans="1:5" ht="255">
      <c r="A272" t="s">
        <v>57</v>
      </c>
      <c r="E272" s="35" t="s">
        <v>486</v>
      </c>
    </row>
    <row r="273" spans="1:16" ht="12.75">
      <c r="A273" s="25" t="s">
        <v>47</v>
      </c>
      <c s="29" t="s">
        <v>487</v>
      </c>
      <c s="29" t="s">
        <v>488</v>
      </c>
      <c s="25" t="s">
        <v>49</v>
      </c>
      <c s="30" t="s">
        <v>489</v>
      </c>
      <c s="31" t="s">
        <v>179</v>
      </c>
      <c s="32">
        <v>9</v>
      </c>
      <c s="33">
        <v>0</v>
      </c>
      <c s="33">
        <f>ROUND(ROUND(H273,2)*ROUND(G273,3),2)</f>
      </c>
      <c s="31" t="s">
        <v>52</v>
      </c>
      <c r="O273">
        <f>(I273*21)/100</f>
      </c>
      <c t="s">
        <v>23</v>
      </c>
    </row>
    <row r="274" spans="1:5" ht="38.25">
      <c r="A274" s="34" t="s">
        <v>53</v>
      </c>
      <c r="E274" s="35" t="s">
        <v>490</v>
      </c>
    </row>
    <row r="275" spans="1:5" ht="12.75">
      <c r="A275" s="36" t="s">
        <v>55</v>
      </c>
      <c r="E275" s="37" t="s">
        <v>491</v>
      </c>
    </row>
    <row r="276" spans="1:5" ht="255">
      <c r="A276" t="s">
        <v>57</v>
      </c>
      <c r="E276" s="35" t="s">
        <v>492</v>
      </c>
    </row>
    <row r="277" spans="1:16" ht="12.75">
      <c r="A277" s="25" t="s">
        <v>47</v>
      </c>
      <c s="29" t="s">
        <v>493</v>
      </c>
      <c s="29" t="s">
        <v>494</v>
      </c>
      <c s="25" t="s">
        <v>49</v>
      </c>
      <c s="30" t="s">
        <v>495</v>
      </c>
      <c s="31" t="s">
        <v>179</v>
      </c>
      <c s="32">
        <v>1.91</v>
      </c>
      <c s="33">
        <v>0</v>
      </c>
      <c s="33">
        <f>ROUND(ROUND(H277,2)*ROUND(G277,3),2)</f>
      </c>
      <c s="31" t="s">
        <v>52</v>
      </c>
      <c r="O277">
        <f>(I277*21)/100</f>
      </c>
      <c t="s">
        <v>23</v>
      </c>
    </row>
    <row r="278" spans="1:5" ht="38.25">
      <c r="A278" s="34" t="s">
        <v>53</v>
      </c>
      <c r="E278" s="35" t="s">
        <v>496</v>
      </c>
    </row>
    <row r="279" spans="1:5" ht="12.75">
      <c r="A279" s="36" t="s">
        <v>55</v>
      </c>
      <c r="E279" s="37" t="s">
        <v>497</v>
      </c>
    </row>
    <row r="280" spans="1:5" ht="255">
      <c r="A280" t="s">
        <v>57</v>
      </c>
      <c r="E280" s="35" t="s">
        <v>492</v>
      </c>
    </row>
    <row r="281" spans="1:16" ht="12.75">
      <c r="A281" s="25" t="s">
        <v>47</v>
      </c>
      <c s="29" t="s">
        <v>498</v>
      </c>
      <c s="29" t="s">
        <v>499</v>
      </c>
      <c s="25" t="s">
        <v>49</v>
      </c>
      <c s="30" t="s">
        <v>500</v>
      </c>
      <c s="31" t="s">
        <v>51</v>
      </c>
      <c s="32">
        <v>2</v>
      </c>
      <c s="33">
        <v>0</v>
      </c>
      <c s="33">
        <f>ROUND(ROUND(H281,2)*ROUND(G281,3),2)</f>
      </c>
      <c s="31" t="s">
        <v>52</v>
      </c>
      <c r="O281">
        <f>(I281*21)/100</f>
      </c>
      <c t="s">
        <v>23</v>
      </c>
    </row>
    <row r="282" spans="1:5" ht="76.5">
      <c r="A282" s="34" t="s">
        <v>53</v>
      </c>
      <c r="E282" s="35" t="s">
        <v>501</v>
      </c>
    </row>
    <row r="283" spans="1:5" ht="12.75">
      <c r="A283" s="36" t="s">
        <v>55</v>
      </c>
      <c r="E283" s="37" t="s">
        <v>87</v>
      </c>
    </row>
    <row r="284" spans="1:5" ht="114.75">
      <c r="A284" t="s">
        <v>57</v>
      </c>
      <c r="E284" s="35" t="s">
        <v>502</v>
      </c>
    </row>
    <row r="285" spans="1:16" ht="12.75">
      <c r="A285" s="25" t="s">
        <v>47</v>
      </c>
      <c s="29" t="s">
        <v>503</v>
      </c>
      <c s="29" t="s">
        <v>504</v>
      </c>
      <c s="25" t="s">
        <v>49</v>
      </c>
      <c s="30" t="s">
        <v>505</v>
      </c>
      <c s="31" t="s">
        <v>51</v>
      </c>
      <c s="32">
        <v>2</v>
      </c>
      <c s="33">
        <v>0</v>
      </c>
      <c s="33">
        <f>ROUND(ROUND(H285,2)*ROUND(G285,3),2)</f>
      </c>
      <c s="31" t="s">
        <v>52</v>
      </c>
      <c r="O285">
        <f>(I285*21)/100</f>
      </c>
      <c t="s">
        <v>23</v>
      </c>
    </row>
    <row r="286" spans="1:5" ht="38.25">
      <c r="A286" s="34" t="s">
        <v>53</v>
      </c>
      <c r="E286" s="35" t="s">
        <v>506</v>
      </c>
    </row>
    <row r="287" spans="1:5" ht="12.75">
      <c r="A287" s="36" t="s">
        <v>55</v>
      </c>
      <c r="E287" s="37" t="s">
        <v>87</v>
      </c>
    </row>
    <row r="288" spans="1:5" ht="63.75">
      <c r="A288" t="s">
        <v>57</v>
      </c>
      <c r="E288" s="35" t="s">
        <v>507</v>
      </c>
    </row>
    <row r="289" spans="1:16" ht="12.75">
      <c r="A289" s="25" t="s">
        <v>47</v>
      </c>
      <c s="29" t="s">
        <v>508</v>
      </c>
      <c s="29" t="s">
        <v>509</v>
      </c>
      <c s="25" t="s">
        <v>49</v>
      </c>
      <c s="30" t="s">
        <v>510</v>
      </c>
      <c s="31" t="s">
        <v>159</v>
      </c>
      <c s="32">
        <v>17.136</v>
      </c>
      <c s="33">
        <v>0</v>
      </c>
      <c s="33">
        <f>ROUND(ROUND(H289,2)*ROUND(G289,3),2)</f>
      </c>
      <c s="31" t="s">
        <v>52</v>
      </c>
      <c r="O289">
        <f>(I289*21)/100</f>
      </c>
      <c t="s">
        <v>23</v>
      </c>
    </row>
    <row r="290" spans="1:5" ht="76.5">
      <c r="A290" s="34" t="s">
        <v>53</v>
      </c>
      <c r="E290" s="35" t="s">
        <v>511</v>
      </c>
    </row>
    <row r="291" spans="1:5" ht="12.75">
      <c r="A291" s="36" t="s">
        <v>55</v>
      </c>
      <c r="E291" s="37" t="s">
        <v>512</v>
      </c>
    </row>
    <row r="292" spans="1:5" ht="408">
      <c r="A292" t="s">
        <v>57</v>
      </c>
      <c r="E292" s="35" t="s">
        <v>513</v>
      </c>
    </row>
    <row r="293" spans="1:18" ht="12.75" customHeight="1">
      <c r="A293" s="6" t="s">
        <v>45</v>
      </c>
      <c s="6"/>
      <c s="40" t="s">
        <v>40</v>
      </c>
      <c s="6"/>
      <c s="27" t="s">
        <v>46</v>
      </c>
      <c s="6"/>
      <c s="6"/>
      <c s="6"/>
      <c s="41">
        <f>0+Q293</f>
      </c>
      <c s="6"/>
      <c r="O293">
        <f>0+R293</f>
      </c>
      <c r="Q293">
        <f>0+I294+I298+I302+I306+I310+I314+I318+I322+I326+I330+I334+I338+I342+I346+I350+I354+I358+I362</f>
      </c>
      <c>
        <f>0+O294+O298+O302+O306+O310+O314+O318+O322+O326+O330+O334+O338+O342+O346+O350+O354+O358+O362</f>
      </c>
    </row>
    <row r="294" spans="1:16" ht="12.75">
      <c r="A294" s="25" t="s">
        <v>47</v>
      </c>
      <c s="29" t="s">
        <v>69</v>
      </c>
      <c s="29" t="s">
        <v>514</v>
      </c>
      <c s="25" t="s">
        <v>49</v>
      </c>
      <c s="30" t="s">
        <v>515</v>
      </c>
      <c s="31" t="s">
        <v>179</v>
      </c>
      <c s="32">
        <v>17.1</v>
      </c>
      <c s="33">
        <v>0</v>
      </c>
      <c s="33">
        <f>ROUND(ROUND(H294,2)*ROUND(G294,3),2)</f>
      </c>
      <c s="31" t="s">
        <v>52</v>
      </c>
      <c r="O294">
        <f>(I294*21)/100</f>
      </c>
      <c t="s">
        <v>23</v>
      </c>
    </row>
    <row r="295" spans="1:5" ht="51">
      <c r="A295" s="34" t="s">
        <v>53</v>
      </c>
      <c r="E295" s="35" t="s">
        <v>516</v>
      </c>
    </row>
    <row r="296" spans="1:5" ht="12.75">
      <c r="A296" s="36" t="s">
        <v>55</v>
      </c>
      <c r="E296" s="37" t="s">
        <v>517</v>
      </c>
    </row>
    <row r="297" spans="1:5" ht="63.75">
      <c r="A297" t="s">
        <v>57</v>
      </c>
      <c r="E297" s="35" t="s">
        <v>518</v>
      </c>
    </row>
    <row r="298" spans="1:16" ht="12.75">
      <c r="A298" s="25" t="s">
        <v>47</v>
      </c>
      <c s="29" t="s">
        <v>519</v>
      </c>
      <c s="29" t="s">
        <v>520</v>
      </c>
      <c s="25" t="s">
        <v>49</v>
      </c>
      <c s="30" t="s">
        <v>521</v>
      </c>
      <c s="31" t="s">
        <v>179</v>
      </c>
      <c s="32">
        <v>9</v>
      </c>
      <c s="33">
        <v>0</v>
      </c>
      <c s="33">
        <f>ROUND(ROUND(H298,2)*ROUND(G298,3),2)</f>
      </c>
      <c s="31" t="s">
        <v>52</v>
      </c>
      <c r="O298">
        <f>(I298*21)/100</f>
      </c>
      <c t="s">
        <v>23</v>
      </c>
    </row>
    <row r="299" spans="1:5" ht="165.75">
      <c r="A299" s="34" t="s">
        <v>53</v>
      </c>
      <c r="E299" s="35" t="s">
        <v>522</v>
      </c>
    </row>
    <row r="300" spans="1:5" ht="12.75">
      <c r="A300" s="36" t="s">
        <v>55</v>
      </c>
      <c r="E300" s="37" t="s">
        <v>491</v>
      </c>
    </row>
    <row r="301" spans="1:5" ht="89.25">
      <c r="A301" t="s">
        <v>57</v>
      </c>
      <c r="E301" s="35" t="s">
        <v>523</v>
      </c>
    </row>
    <row r="302" spans="1:16" ht="25.5">
      <c r="A302" s="25" t="s">
        <v>47</v>
      </c>
      <c s="29" t="s">
        <v>35</v>
      </c>
      <c s="29" t="s">
        <v>59</v>
      </c>
      <c s="25" t="s">
        <v>49</v>
      </c>
      <c s="30" t="s">
        <v>60</v>
      </c>
      <c s="31" t="s">
        <v>51</v>
      </c>
      <c s="32">
        <v>8</v>
      </c>
      <c s="33">
        <v>0</v>
      </c>
      <c s="33">
        <f>ROUND(ROUND(H302,2)*ROUND(G302,3),2)</f>
      </c>
      <c s="31" t="s">
        <v>52</v>
      </c>
      <c r="O302">
        <f>(I302*21)/100</f>
      </c>
      <c t="s">
        <v>23</v>
      </c>
    </row>
    <row r="303" spans="1:5" ht="89.25">
      <c r="A303" s="34" t="s">
        <v>53</v>
      </c>
      <c r="E303" s="35" t="s">
        <v>524</v>
      </c>
    </row>
    <row r="304" spans="1:5" ht="12.75">
      <c r="A304" s="36" t="s">
        <v>55</v>
      </c>
      <c r="E304" s="37" t="s">
        <v>525</v>
      </c>
    </row>
    <row r="305" spans="1:5" ht="51">
      <c r="A305" t="s">
        <v>57</v>
      </c>
      <c r="E305" s="35" t="s">
        <v>62</v>
      </c>
    </row>
    <row r="306" spans="1:16" ht="12.75">
      <c r="A306" s="25" t="s">
        <v>47</v>
      </c>
      <c s="29" t="s">
        <v>37</v>
      </c>
      <c s="29" t="s">
        <v>526</v>
      </c>
      <c s="25" t="s">
        <v>49</v>
      </c>
      <c s="30" t="s">
        <v>527</v>
      </c>
      <c s="31" t="s">
        <v>51</v>
      </c>
      <c s="32">
        <v>2</v>
      </c>
      <c s="33">
        <v>0</v>
      </c>
      <c s="33">
        <f>ROUND(ROUND(H306,2)*ROUND(G306,3),2)</f>
      </c>
      <c s="31" t="s">
        <v>52</v>
      </c>
      <c r="O306">
        <f>(I306*21)/100</f>
      </c>
      <c t="s">
        <v>23</v>
      </c>
    </row>
    <row r="307" spans="1:5" ht="51">
      <c r="A307" s="34" t="s">
        <v>53</v>
      </c>
      <c r="E307" s="35" t="s">
        <v>528</v>
      </c>
    </row>
    <row r="308" spans="1:5" ht="12.75">
      <c r="A308" s="36" t="s">
        <v>55</v>
      </c>
      <c r="E308" s="37" t="s">
        <v>87</v>
      </c>
    </row>
    <row r="309" spans="1:5" ht="51">
      <c r="A309" t="s">
        <v>57</v>
      </c>
      <c r="E309" s="35" t="s">
        <v>62</v>
      </c>
    </row>
    <row r="310" spans="1:16" ht="12.75">
      <c r="A310" s="25" t="s">
        <v>47</v>
      </c>
      <c s="29" t="s">
        <v>33</v>
      </c>
      <c s="29" t="s">
        <v>113</v>
      </c>
      <c s="25" t="s">
        <v>49</v>
      </c>
      <c s="30" t="s">
        <v>114</v>
      </c>
      <c s="31" t="s">
        <v>51</v>
      </c>
      <c s="32">
        <v>4</v>
      </c>
      <c s="33">
        <v>0</v>
      </c>
      <c s="33">
        <f>ROUND(ROUND(H310,2)*ROUND(G310,3),2)</f>
      </c>
      <c s="31" t="s">
        <v>52</v>
      </c>
      <c r="O310">
        <f>(I310*21)/100</f>
      </c>
      <c t="s">
        <v>23</v>
      </c>
    </row>
    <row r="311" spans="1:5" ht="51">
      <c r="A311" s="34" t="s">
        <v>53</v>
      </c>
      <c r="E311" s="35" t="s">
        <v>529</v>
      </c>
    </row>
    <row r="312" spans="1:5" ht="12.75">
      <c r="A312" s="36" t="s">
        <v>55</v>
      </c>
      <c r="E312" s="37" t="s">
        <v>73</v>
      </c>
    </row>
    <row r="313" spans="1:5" ht="51">
      <c r="A313" t="s">
        <v>57</v>
      </c>
      <c r="E313" s="35" t="s">
        <v>62</v>
      </c>
    </row>
    <row r="314" spans="1:16" ht="12.75">
      <c r="A314" s="25" t="s">
        <v>47</v>
      </c>
      <c s="29" t="s">
        <v>22</v>
      </c>
      <c s="29" t="s">
        <v>530</v>
      </c>
      <c s="25" t="s">
        <v>49</v>
      </c>
      <c s="30" t="s">
        <v>531</v>
      </c>
      <c s="31" t="s">
        <v>179</v>
      </c>
      <c s="32">
        <v>12</v>
      </c>
      <c s="33">
        <v>0</v>
      </c>
      <c s="33">
        <f>ROUND(ROUND(H314,2)*ROUND(G314,3),2)</f>
      </c>
      <c s="31" t="s">
        <v>52</v>
      </c>
      <c r="O314">
        <f>(I314*21)/100</f>
      </c>
      <c t="s">
        <v>23</v>
      </c>
    </row>
    <row r="315" spans="1:5" ht="38.25">
      <c r="A315" s="34" t="s">
        <v>53</v>
      </c>
      <c r="E315" s="35" t="s">
        <v>532</v>
      </c>
    </row>
    <row r="316" spans="1:5" ht="12.75">
      <c r="A316" s="36" t="s">
        <v>55</v>
      </c>
      <c r="E316" s="37" t="s">
        <v>533</v>
      </c>
    </row>
    <row r="317" spans="1:5" ht="76.5">
      <c r="A317" t="s">
        <v>57</v>
      </c>
      <c r="E317" s="35" t="s">
        <v>534</v>
      </c>
    </row>
    <row r="318" spans="1:16" ht="12.75">
      <c r="A318" s="25" t="s">
        <v>47</v>
      </c>
      <c s="29" t="s">
        <v>535</v>
      </c>
      <c s="29" t="s">
        <v>536</v>
      </c>
      <c s="25" t="s">
        <v>49</v>
      </c>
      <c s="30" t="s">
        <v>537</v>
      </c>
      <c s="31" t="s">
        <v>159</v>
      </c>
      <c s="32">
        <v>0.276</v>
      </c>
      <c s="33">
        <v>0</v>
      </c>
      <c s="33">
        <f>ROUND(ROUND(H318,2)*ROUND(G318,3),2)</f>
      </c>
      <c s="31" t="s">
        <v>52</v>
      </c>
      <c r="O318">
        <f>(I318*21)/100</f>
      </c>
      <c t="s">
        <v>23</v>
      </c>
    </row>
    <row r="319" spans="1:5" ht="63.75">
      <c r="A319" s="34" t="s">
        <v>53</v>
      </c>
      <c r="E319" s="35" t="s">
        <v>538</v>
      </c>
    </row>
    <row r="320" spans="1:5" ht="12.75">
      <c r="A320" s="36" t="s">
        <v>55</v>
      </c>
      <c r="E320" s="37" t="s">
        <v>539</v>
      </c>
    </row>
    <row r="321" spans="1:5" ht="76.5">
      <c r="A321" t="s">
        <v>57</v>
      </c>
      <c r="E321" s="35" t="s">
        <v>540</v>
      </c>
    </row>
    <row r="322" spans="1:16" ht="12.75">
      <c r="A322" s="25" t="s">
        <v>47</v>
      </c>
      <c s="29" t="s">
        <v>541</v>
      </c>
      <c s="29" t="s">
        <v>542</v>
      </c>
      <c s="25" t="s">
        <v>49</v>
      </c>
      <c s="30" t="s">
        <v>543</v>
      </c>
      <c s="31" t="s">
        <v>179</v>
      </c>
      <c s="32">
        <v>0.35</v>
      </c>
      <c s="33">
        <v>0</v>
      </c>
      <c s="33">
        <f>ROUND(ROUND(H322,2)*ROUND(G322,3),2)</f>
      </c>
      <c s="31" t="s">
        <v>52</v>
      </c>
      <c r="O322">
        <f>(I322*21)/100</f>
      </c>
      <c t="s">
        <v>23</v>
      </c>
    </row>
    <row r="323" spans="1:5" ht="63.75">
      <c r="A323" s="34" t="s">
        <v>53</v>
      </c>
      <c r="E323" s="35" t="s">
        <v>544</v>
      </c>
    </row>
    <row r="324" spans="1:5" ht="12.75">
      <c r="A324" s="36" t="s">
        <v>55</v>
      </c>
      <c r="E324" s="37" t="s">
        <v>545</v>
      </c>
    </row>
    <row r="325" spans="1:5" ht="76.5">
      <c r="A325" t="s">
        <v>57</v>
      </c>
      <c r="E325" s="35" t="s">
        <v>546</v>
      </c>
    </row>
    <row r="326" spans="1:16" ht="12.75">
      <c r="A326" s="25" t="s">
        <v>47</v>
      </c>
      <c s="29" t="s">
        <v>547</v>
      </c>
      <c s="29" t="s">
        <v>548</v>
      </c>
      <c s="25" t="s">
        <v>132</v>
      </c>
      <c s="30" t="s">
        <v>549</v>
      </c>
      <c s="31" t="s">
        <v>179</v>
      </c>
      <c s="32">
        <v>21.86</v>
      </c>
      <c s="33">
        <v>0</v>
      </c>
      <c s="33">
        <f>ROUND(ROUND(H326,2)*ROUND(G326,3),2)</f>
      </c>
      <c s="31" t="s">
        <v>52</v>
      </c>
      <c r="O326">
        <f>(I326*21)/100</f>
      </c>
      <c t="s">
        <v>23</v>
      </c>
    </row>
    <row r="327" spans="1:5" ht="76.5">
      <c r="A327" s="34" t="s">
        <v>53</v>
      </c>
      <c r="E327" s="35" t="s">
        <v>550</v>
      </c>
    </row>
    <row r="328" spans="1:5" ht="12.75">
      <c r="A328" s="36" t="s">
        <v>55</v>
      </c>
      <c r="E328" s="37" t="s">
        <v>551</v>
      </c>
    </row>
    <row r="329" spans="1:5" ht="76.5">
      <c r="A329" t="s">
        <v>57</v>
      </c>
      <c r="E329" s="35" t="s">
        <v>546</v>
      </c>
    </row>
    <row r="330" spans="1:16" ht="12.75">
      <c r="A330" s="25" t="s">
        <v>47</v>
      </c>
      <c s="29" t="s">
        <v>552</v>
      </c>
      <c s="29" t="s">
        <v>548</v>
      </c>
      <c s="25" t="s">
        <v>137</v>
      </c>
      <c s="30" t="s">
        <v>549</v>
      </c>
      <c s="31" t="s">
        <v>179</v>
      </c>
      <c s="32">
        <v>6.42</v>
      </c>
      <c s="33">
        <v>0</v>
      </c>
      <c s="33">
        <f>ROUND(ROUND(H330,2)*ROUND(G330,3),2)</f>
      </c>
      <c s="31" t="s">
        <v>52</v>
      </c>
      <c r="O330">
        <f>(I330*21)/100</f>
      </c>
      <c t="s">
        <v>23</v>
      </c>
    </row>
    <row r="331" spans="1:5" ht="63.75">
      <c r="A331" s="34" t="s">
        <v>53</v>
      </c>
      <c r="E331" s="35" t="s">
        <v>553</v>
      </c>
    </row>
    <row r="332" spans="1:5" ht="12.75">
      <c r="A332" s="36" t="s">
        <v>55</v>
      </c>
      <c r="E332" s="37" t="s">
        <v>554</v>
      </c>
    </row>
    <row r="333" spans="1:5" ht="76.5">
      <c r="A333" t="s">
        <v>57</v>
      </c>
      <c r="E333" s="35" t="s">
        <v>546</v>
      </c>
    </row>
    <row r="334" spans="1:16" ht="12.75">
      <c r="A334" s="25" t="s">
        <v>47</v>
      </c>
      <c s="29" t="s">
        <v>75</v>
      </c>
      <c s="29" t="s">
        <v>555</v>
      </c>
      <c s="25" t="s">
        <v>49</v>
      </c>
      <c s="30" t="s">
        <v>556</v>
      </c>
      <c s="31" t="s">
        <v>179</v>
      </c>
      <c s="32">
        <v>21.88</v>
      </c>
      <c s="33">
        <v>0</v>
      </c>
      <c s="33">
        <f>ROUND(ROUND(H334,2)*ROUND(G334,3),2)</f>
      </c>
      <c s="31" t="s">
        <v>52</v>
      </c>
      <c r="O334">
        <f>(I334*21)/100</f>
      </c>
      <c t="s">
        <v>23</v>
      </c>
    </row>
    <row r="335" spans="1:5" ht="38.25">
      <c r="A335" s="34" t="s">
        <v>53</v>
      </c>
      <c r="E335" s="35" t="s">
        <v>557</v>
      </c>
    </row>
    <row r="336" spans="1:5" ht="12.75">
      <c r="A336" s="36" t="s">
        <v>55</v>
      </c>
      <c r="E336" s="37" t="s">
        <v>558</v>
      </c>
    </row>
    <row r="337" spans="1:5" ht="63.75">
      <c r="A337" t="s">
        <v>57</v>
      </c>
      <c r="E337" s="35" t="s">
        <v>559</v>
      </c>
    </row>
    <row r="338" spans="1:16" ht="12.75">
      <c r="A338" s="25" t="s">
        <v>47</v>
      </c>
      <c s="29" t="s">
        <v>560</v>
      </c>
      <c s="29" t="s">
        <v>561</v>
      </c>
      <c s="25" t="s">
        <v>49</v>
      </c>
      <c s="30" t="s">
        <v>562</v>
      </c>
      <c s="31" t="s">
        <v>179</v>
      </c>
      <c s="32">
        <v>10.56</v>
      </c>
      <c s="33">
        <v>0</v>
      </c>
      <c s="33">
        <f>ROUND(ROUND(H338,2)*ROUND(G338,3),2)</f>
      </c>
      <c s="31" t="s">
        <v>52</v>
      </c>
      <c r="O338">
        <f>(I338*21)/100</f>
      </c>
      <c t="s">
        <v>23</v>
      </c>
    </row>
    <row r="339" spans="1:5" ht="38.25">
      <c r="A339" s="34" t="s">
        <v>53</v>
      </c>
      <c r="E339" s="35" t="s">
        <v>563</v>
      </c>
    </row>
    <row r="340" spans="1:5" ht="12.75">
      <c r="A340" s="36" t="s">
        <v>55</v>
      </c>
      <c r="E340" s="37" t="s">
        <v>564</v>
      </c>
    </row>
    <row r="341" spans="1:5" ht="63.75">
      <c r="A341" t="s">
        <v>57</v>
      </c>
      <c r="E341" s="35" t="s">
        <v>565</v>
      </c>
    </row>
    <row r="342" spans="1:16" ht="12.75">
      <c r="A342" s="25" t="s">
        <v>47</v>
      </c>
      <c s="29" t="s">
        <v>566</v>
      </c>
      <c s="29" t="s">
        <v>567</v>
      </c>
      <c s="25" t="s">
        <v>49</v>
      </c>
      <c s="30" t="s">
        <v>568</v>
      </c>
      <c s="31" t="s">
        <v>179</v>
      </c>
      <c s="32">
        <v>31</v>
      </c>
      <c s="33">
        <v>0</v>
      </c>
      <c s="33">
        <f>ROUND(ROUND(H342,2)*ROUND(G342,3),2)</f>
      </c>
      <c s="31" t="s">
        <v>52</v>
      </c>
      <c r="O342">
        <f>(I342*21)/100</f>
      </c>
      <c t="s">
        <v>23</v>
      </c>
    </row>
    <row r="343" spans="1:5" ht="51">
      <c r="A343" s="34" t="s">
        <v>53</v>
      </c>
      <c r="E343" s="35" t="s">
        <v>569</v>
      </c>
    </row>
    <row r="344" spans="1:5" ht="12.75">
      <c r="A344" s="36" t="s">
        <v>55</v>
      </c>
      <c r="E344" s="37" t="s">
        <v>181</v>
      </c>
    </row>
    <row r="345" spans="1:5" ht="76.5">
      <c r="A345" t="s">
        <v>57</v>
      </c>
      <c r="E345" s="35" t="s">
        <v>570</v>
      </c>
    </row>
    <row r="346" spans="1:16" ht="25.5">
      <c r="A346" s="25" t="s">
        <v>47</v>
      </c>
      <c s="29" t="s">
        <v>571</v>
      </c>
      <c s="29" t="s">
        <v>572</v>
      </c>
      <c s="25" t="s">
        <v>49</v>
      </c>
      <c s="30" t="s">
        <v>573</v>
      </c>
      <c s="31" t="s">
        <v>179</v>
      </c>
      <c s="32">
        <v>8.474</v>
      </c>
      <c s="33">
        <v>0</v>
      </c>
      <c s="33">
        <f>ROUND(ROUND(H346,2)*ROUND(G346,3),2)</f>
      </c>
      <c s="31" t="s">
        <v>52</v>
      </c>
      <c r="O346">
        <f>(I346*21)/100</f>
      </c>
      <c t="s">
        <v>23</v>
      </c>
    </row>
    <row r="347" spans="1:5" ht="38.25">
      <c r="A347" s="34" t="s">
        <v>53</v>
      </c>
      <c r="E347" s="35" t="s">
        <v>574</v>
      </c>
    </row>
    <row r="348" spans="1:5" ht="12.75">
      <c r="A348" s="36" t="s">
        <v>55</v>
      </c>
      <c r="E348" s="37" t="s">
        <v>575</v>
      </c>
    </row>
    <row r="349" spans="1:5" ht="76.5">
      <c r="A349" t="s">
        <v>57</v>
      </c>
      <c r="E349" s="35" t="s">
        <v>570</v>
      </c>
    </row>
    <row r="350" spans="1:16" ht="12.75">
      <c r="A350" s="25" t="s">
        <v>47</v>
      </c>
      <c s="29" t="s">
        <v>576</v>
      </c>
      <c s="29" t="s">
        <v>577</v>
      </c>
      <c s="25" t="s">
        <v>49</v>
      </c>
      <c s="30" t="s">
        <v>578</v>
      </c>
      <c s="31" t="s">
        <v>159</v>
      </c>
      <c s="32">
        <v>0.06</v>
      </c>
      <c s="33">
        <v>0</v>
      </c>
      <c s="33">
        <f>ROUND(ROUND(H350,2)*ROUND(G350,3),2)</f>
      </c>
      <c s="31" t="s">
        <v>52</v>
      </c>
      <c r="O350">
        <f>(I350*21)/100</f>
      </c>
      <c t="s">
        <v>23</v>
      </c>
    </row>
    <row r="351" spans="1:5" ht="51">
      <c r="A351" s="34" t="s">
        <v>53</v>
      </c>
      <c r="E351" s="35" t="s">
        <v>579</v>
      </c>
    </row>
    <row r="352" spans="1:5" ht="12.75">
      <c r="A352" s="36" t="s">
        <v>55</v>
      </c>
      <c r="E352" s="37" t="s">
        <v>580</v>
      </c>
    </row>
    <row r="353" spans="1:5" ht="267.75">
      <c r="A353" t="s">
        <v>57</v>
      </c>
      <c r="E353" s="35" t="s">
        <v>581</v>
      </c>
    </row>
    <row r="354" spans="1:16" ht="12.75">
      <c r="A354" s="25" t="s">
        <v>47</v>
      </c>
      <c s="29" t="s">
        <v>582</v>
      </c>
      <c s="29" t="s">
        <v>583</v>
      </c>
      <c s="25" t="s">
        <v>49</v>
      </c>
      <c s="30" t="s">
        <v>584</v>
      </c>
      <c s="31" t="s">
        <v>585</v>
      </c>
      <c s="32">
        <v>29.004</v>
      </c>
      <c s="33">
        <v>0</v>
      </c>
      <c s="33">
        <f>ROUND(ROUND(H354,2)*ROUND(G354,3),2)</f>
      </c>
      <c s="31" t="s">
        <v>52</v>
      </c>
      <c r="O354">
        <f>(I354*21)/100</f>
      </c>
      <c t="s">
        <v>23</v>
      </c>
    </row>
    <row r="355" spans="1:5" ht="51">
      <c r="A355" s="34" t="s">
        <v>53</v>
      </c>
      <c r="E355" s="35" t="s">
        <v>586</v>
      </c>
    </row>
    <row r="356" spans="1:5" ht="12.75">
      <c r="A356" s="36" t="s">
        <v>55</v>
      </c>
      <c r="E356" s="37" t="s">
        <v>587</v>
      </c>
    </row>
    <row r="357" spans="1:5" ht="382.5">
      <c r="A357" t="s">
        <v>57</v>
      </c>
      <c r="E357" s="35" t="s">
        <v>588</v>
      </c>
    </row>
    <row r="358" spans="1:16" ht="12.75">
      <c r="A358" s="25" t="s">
        <v>47</v>
      </c>
      <c s="29" t="s">
        <v>100</v>
      </c>
      <c s="29" t="s">
        <v>589</v>
      </c>
      <c s="25" t="s">
        <v>49</v>
      </c>
      <c s="30" t="s">
        <v>590</v>
      </c>
      <c s="31" t="s">
        <v>159</v>
      </c>
      <c s="32">
        <v>73.851</v>
      </c>
      <c s="33">
        <v>0</v>
      </c>
      <c s="33">
        <f>ROUND(ROUND(H358,2)*ROUND(G358,3),2)</f>
      </c>
      <c s="31" t="s">
        <v>52</v>
      </c>
      <c r="O358">
        <f>(I358*21)/100</f>
      </c>
      <c t="s">
        <v>23</v>
      </c>
    </row>
    <row r="359" spans="1:5" ht="76.5">
      <c r="A359" s="34" t="s">
        <v>53</v>
      </c>
      <c r="E359" s="35" t="s">
        <v>591</v>
      </c>
    </row>
    <row r="360" spans="1:5" ht="25.5">
      <c r="A360" s="36" t="s">
        <v>55</v>
      </c>
      <c r="E360" s="37" t="s">
        <v>592</v>
      </c>
    </row>
    <row r="361" spans="1:5" ht="114.75">
      <c r="A361" t="s">
        <v>57</v>
      </c>
      <c r="E361" s="35" t="s">
        <v>593</v>
      </c>
    </row>
    <row r="362" spans="1:16" ht="12.75">
      <c r="A362" s="25" t="s">
        <v>47</v>
      </c>
      <c s="29" t="s">
        <v>96</v>
      </c>
      <c s="29" t="s">
        <v>594</v>
      </c>
      <c s="25" t="s">
        <v>49</v>
      </c>
      <c s="30" t="s">
        <v>595</v>
      </c>
      <c s="31" t="s">
        <v>159</v>
      </c>
      <c s="32">
        <v>5.965</v>
      </c>
      <c s="33">
        <v>0</v>
      </c>
      <c s="33">
        <f>ROUND(ROUND(H362,2)*ROUND(G362,3),2)</f>
      </c>
      <c s="31" t="s">
        <v>52</v>
      </c>
      <c r="O362">
        <f>(I362*21)/100</f>
      </c>
      <c t="s">
        <v>23</v>
      </c>
    </row>
    <row r="363" spans="1:5" ht="63.75">
      <c r="A363" s="34" t="s">
        <v>53</v>
      </c>
      <c r="E363" s="35" t="s">
        <v>596</v>
      </c>
    </row>
    <row r="364" spans="1:5" ht="12.75">
      <c r="A364" s="36" t="s">
        <v>55</v>
      </c>
      <c r="E364" s="37" t="s">
        <v>597</v>
      </c>
    </row>
    <row r="365" spans="1:5" ht="114.75">
      <c r="A365" t="s">
        <v>57</v>
      </c>
      <c r="E365" s="35" t="s">
        <v>593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0+O8+O17+O22+O31+O40+O49+O62+O67+O72+O85+O110+O115+O120+O125+O130+O171+O184</f>
      </c>
      <c t="s">
        <v>22</v>
      </c>
    </row>
    <row r="3" spans="1:16" ht="15" customHeight="1">
      <c r="A3" t="s">
        <v>12</v>
      </c>
      <c s="12" t="s">
        <v>14</v>
      </c>
      <c s="13" t="s">
        <v>15</v>
      </c>
      <c s="1"/>
      <c s="14" t="s">
        <v>16</v>
      </c>
      <c s="1"/>
      <c s="9"/>
      <c s="8" t="s">
        <v>598</v>
      </c>
      <c s="38">
        <f>0+I8+I17+I22+I31+I40+I49+I62+I67+I72+I85+I110+I115+I120+I125+I130+I171+I184</f>
      </c>
      <c s="10"/>
      <c r="O3" t="s">
        <v>19</v>
      </c>
      <c t="s">
        <v>23</v>
      </c>
    </row>
    <row r="4" spans="1:16" ht="15" customHeight="1">
      <c r="A4" t="s">
        <v>17</v>
      </c>
      <c s="16" t="s">
        <v>18</v>
      </c>
      <c s="17" t="s">
        <v>598</v>
      </c>
      <c s="6"/>
      <c s="18" t="s">
        <v>599</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44</v>
      </c>
      <c s="19"/>
      <c s="27" t="s">
        <v>600</v>
      </c>
      <c s="19"/>
      <c s="19"/>
      <c s="19"/>
      <c s="28">
        <f>0+Q8</f>
      </c>
      <c s="19"/>
      <c r="O8">
        <f>0+R8</f>
      </c>
      <c r="Q8">
        <f>0+I9+I13</f>
      </c>
      <c>
        <f>0+O9+O13</f>
      </c>
    </row>
    <row r="9" spans="1:16" ht="12.75">
      <c r="A9" s="25" t="s">
        <v>47</v>
      </c>
      <c s="29" t="s">
        <v>29</v>
      </c>
      <c s="29" t="s">
        <v>601</v>
      </c>
      <c s="25" t="s">
        <v>49</v>
      </c>
      <c s="30" t="s">
        <v>602</v>
      </c>
      <c s="31" t="s">
        <v>603</v>
      </c>
      <c s="32">
        <v>25</v>
      </c>
      <c s="33">
        <v>0</v>
      </c>
      <c s="33">
        <f>ROUND(ROUND(H9,2)*ROUND(G9,3),2)</f>
      </c>
      <c s="31" t="s">
        <v>604</v>
      </c>
      <c r="O9">
        <f>(I9*21)/100</f>
      </c>
      <c t="s">
        <v>23</v>
      </c>
    </row>
    <row r="10" spans="1:5" ht="25.5">
      <c r="A10" s="34" t="s">
        <v>53</v>
      </c>
      <c r="E10" s="35" t="s">
        <v>605</v>
      </c>
    </row>
    <row r="11" spans="1:5" ht="12.75">
      <c r="A11" s="36" t="s">
        <v>55</v>
      </c>
      <c r="E11" s="37" t="s">
        <v>606</v>
      </c>
    </row>
    <row r="12" spans="1:5" ht="12.75">
      <c r="A12" t="s">
        <v>57</v>
      </c>
      <c r="E12" s="35" t="s">
        <v>49</v>
      </c>
    </row>
    <row r="13" spans="1:16" ht="12.75">
      <c r="A13" s="25" t="s">
        <v>47</v>
      </c>
      <c s="29" t="s">
        <v>23</v>
      </c>
      <c s="29" t="s">
        <v>607</v>
      </c>
      <c s="25" t="s">
        <v>49</v>
      </c>
      <c s="30" t="s">
        <v>608</v>
      </c>
      <c s="31" t="s">
        <v>179</v>
      </c>
      <c s="32">
        <v>1.1</v>
      </c>
      <c s="33">
        <v>0</v>
      </c>
      <c s="33">
        <f>ROUND(ROUND(H13,2)*ROUND(G13,3),2)</f>
      </c>
      <c s="31" t="s">
        <v>604</v>
      </c>
      <c r="O13">
        <f>(I13*21)/100</f>
      </c>
      <c t="s">
        <v>23</v>
      </c>
    </row>
    <row r="14" spans="1:5" ht="12.75">
      <c r="A14" s="34" t="s">
        <v>53</v>
      </c>
      <c r="E14" s="35" t="s">
        <v>609</v>
      </c>
    </row>
    <row r="15" spans="1:5" ht="12.75">
      <c r="A15" s="36" t="s">
        <v>55</v>
      </c>
      <c r="E15" s="37" t="s">
        <v>610</v>
      </c>
    </row>
    <row r="16" spans="1:5" ht="12.75">
      <c r="A16" t="s">
        <v>57</v>
      </c>
      <c r="E16" s="35" t="s">
        <v>611</v>
      </c>
    </row>
    <row r="17" spans="1:18" ht="12.75" customHeight="1">
      <c r="A17" s="6" t="s">
        <v>45</v>
      </c>
      <c s="6"/>
      <c s="40" t="s">
        <v>91</v>
      </c>
      <c s="6"/>
      <c s="27" t="s">
        <v>612</v>
      </c>
      <c s="6"/>
      <c s="6"/>
      <c s="6"/>
      <c s="41">
        <f>0+Q17</f>
      </c>
      <c s="6"/>
      <c r="O17">
        <f>0+R17</f>
      </c>
      <c r="Q17">
        <f>0+I18</f>
      </c>
      <c>
        <f>0+O18</f>
      </c>
    </row>
    <row r="18" spans="1:16" ht="12.75">
      <c r="A18" s="25" t="s">
        <v>47</v>
      </c>
      <c s="29" t="s">
        <v>22</v>
      </c>
      <c s="29" t="s">
        <v>613</v>
      </c>
      <c s="25" t="s">
        <v>49</v>
      </c>
      <c s="30" t="s">
        <v>614</v>
      </c>
      <c s="31" t="s">
        <v>159</v>
      </c>
      <c s="32">
        <v>3.3</v>
      </c>
      <c s="33">
        <v>0</v>
      </c>
      <c s="33">
        <f>ROUND(ROUND(H18,2)*ROUND(G18,3),2)</f>
      </c>
      <c s="31" t="s">
        <v>604</v>
      </c>
      <c r="O18">
        <f>(I18*21)/100</f>
      </c>
      <c t="s">
        <v>23</v>
      </c>
    </row>
    <row r="19" spans="1:5" ht="12.75">
      <c r="A19" s="34" t="s">
        <v>53</v>
      </c>
      <c r="E19" s="35" t="s">
        <v>615</v>
      </c>
    </row>
    <row r="20" spans="1:5" ht="12.75">
      <c r="A20" s="36" t="s">
        <v>55</v>
      </c>
      <c r="E20" s="37" t="s">
        <v>616</v>
      </c>
    </row>
    <row r="21" spans="1:5" ht="12.75">
      <c r="A21" t="s">
        <v>57</v>
      </c>
      <c r="E21" s="35" t="s">
        <v>617</v>
      </c>
    </row>
    <row r="22" spans="1:18" ht="12.75" customHeight="1">
      <c r="A22" s="6" t="s">
        <v>45</v>
      </c>
      <c s="6"/>
      <c s="40" t="s">
        <v>96</v>
      </c>
      <c s="6"/>
      <c s="27" t="s">
        <v>618</v>
      </c>
      <c s="6"/>
      <c s="6"/>
      <c s="6"/>
      <c s="41">
        <f>0+Q22</f>
      </c>
      <c s="6"/>
      <c r="O22">
        <f>0+R22</f>
      </c>
      <c r="Q22">
        <f>0+I23+I27</f>
      </c>
      <c>
        <f>0+O23+O27</f>
      </c>
    </row>
    <row r="23" spans="1:16" ht="12.75">
      <c r="A23" s="25" t="s">
        <v>47</v>
      </c>
      <c s="29" t="s">
        <v>33</v>
      </c>
      <c s="29" t="s">
        <v>619</v>
      </c>
      <c s="25" t="s">
        <v>49</v>
      </c>
      <c s="30" t="s">
        <v>620</v>
      </c>
      <c s="31" t="s">
        <v>159</v>
      </c>
      <c s="32">
        <v>14.52</v>
      </c>
      <c s="33">
        <v>0</v>
      </c>
      <c s="33">
        <f>ROUND(ROUND(H23,2)*ROUND(G23,3),2)</f>
      </c>
      <c s="31" t="s">
        <v>604</v>
      </c>
      <c r="O23">
        <f>(I23*21)/100</f>
      </c>
      <c t="s">
        <v>23</v>
      </c>
    </row>
    <row r="24" spans="1:5" ht="25.5">
      <c r="A24" s="34" t="s">
        <v>53</v>
      </c>
      <c r="E24" s="35" t="s">
        <v>621</v>
      </c>
    </row>
    <row r="25" spans="1:5" ht="38.25">
      <c r="A25" s="36" t="s">
        <v>55</v>
      </c>
      <c r="E25" s="37" t="s">
        <v>622</v>
      </c>
    </row>
    <row r="26" spans="1:5" ht="76.5">
      <c r="A26" t="s">
        <v>57</v>
      </c>
      <c r="E26" s="35" t="s">
        <v>623</v>
      </c>
    </row>
    <row r="27" spans="1:16" ht="12.75">
      <c r="A27" s="25" t="s">
        <v>47</v>
      </c>
      <c s="29" t="s">
        <v>35</v>
      </c>
      <c s="29" t="s">
        <v>624</v>
      </c>
      <c s="25" t="s">
        <v>49</v>
      </c>
      <c s="30" t="s">
        <v>625</v>
      </c>
      <c s="31" t="s">
        <v>159</v>
      </c>
      <c s="32">
        <v>4.356</v>
      </c>
      <c s="33">
        <v>0</v>
      </c>
      <c s="33">
        <f>ROUND(ROUND(H27,2)*ROUND(G27,3),2)</f>
      </c>
      <c s="31" t="s">
        <v>604</v>
      </c>
      <c r="O27">
        <f>(I27*21)/100</f>
      </c>
      <c t="s">
        <v>23</v>
      </c>
    </row>
    <row r="28" spans="1:5" ht="12.75">
      <c r="A28" s="34" t="s">
        <v>53</v>
      </c>
      <c r="E28" s="35" t="s">
        <v>626</v>
      </c>
    </row>
    <row r="29" spans="1:5" ht="12.75">
      <c r="A29" s="36" t="s">
        <v>55</v>
      </c>
      <c r="E29" s="37" t="s">
        <v>627</v>
      </c>
    </row>
    <row r="30" spans="1:5" ht="25.5">
      <c r="A30" t="s">
        <v>57</v>
      </c>
      <c r="E30" s="35" t="s">
        <v>628</v>
      </c>
    </row>
    <row r="31" spans="1:18" ht="12.75" customHeight="1">
      <c r="A31" s="6" t="s">
        <v>45</v>
      </c>
      <c s="6"/>
      <c s="40" t="s">
        <v>104</v>
      </c>
      <c s="6"/>
      <c s="27" t="s">
        <v>629</v>
      </c>
      <c s="6"/>
      <c s="6"/>
      <c s="6"/>
      <c s="41">
        <f>0+Q31</f>
      </c>
      <c s="6"/>
      <c r="O31">
        <f>0+R31</f>
      </c>
      <c r="Q31">
        <f>0+I32+I36</f>
      </c>
      <c>
        <f>0+O32+O36</f>
      </c>
    </row>
    <row r="32" spans="1:16" ht="12.75">
      <c r="A32" s="25" t="s">
        <v>47</v>
      </c>
      <c s="29" t="s">
        <v>37</v>
      </c>
      <c s="29" t="s">
        <v>630</v>
      </c>
      <c s="25" t="s">
        <v>49</v>
      </c>
      <c s="30" t="s">
        <v>631</v>
      </c>
      <c s="31" t="s">
        <v>153</v>
      </c>
      <c s="32">
        <v>18.84</v>
      </c>
      <c s="33">
        <v>0</v>
      </c>
      <c s="33">
        <f>ROUND(ROUND(H32,2)*ROUND(G32,3),2)</f>
      </c>
      <c s="31" t="s">
        <v>604</v>
      </c>
      <c r="O32">
        <f>(I32*21)/100</f>
      </c>
      <c t="s">
        <v>23</v>
      </c>
    </row>
    <row r="33" spans="1:5" ht="25.5">
      <c r="A33" s="34" t="s">
        <v>53</v>
      </c>
      <c r="E33" s="35" t="s">
        <v>632</v>
      </c>
    </row>
    <row r="34" spans="1:5" ht="38.25">
      <c r="A34" s="36" t="s">
        <v>55</v>
      </c>
      <c r="E34" s="37" t="s">
        <v>633</v>
      </c>
    </row>
    <row r="35" spans="1:5" ht="12.75">
      <c r="A35" t="s">
        <v>57</v>
      </c>
      <c r="E35" s="35" t="s">
        <v>634</v>
      </c>
    </row>
    <row r="36" spans="1:16" ht="12.75">
      <c r="A36" s="25" t="s">
        <v>47</v>
      </c>
      <c s="29" t="s">
        <v>69</v>
      </c>
      <c s="29" t="s">
        <v>635</v>
      </c>
      <c s="25" t="s">
        <v>49</v>
      </c>
      <c s="30" t="s">
        <v>636</v>
      </c>
      <c s="31" t="s">
        <v>153</v>
      </c>
      <c s="32">
        <v>18.84</v>
      </c>
      <c s="33">
        <v>0</v>
      </c>
      <c s="33">
        <f>ROUND(ROUND(H36,2)*ROUND(G36,3),2)</f>
      </c>
      <c s="31" t="s">
        <v>604</v>
      </c>
      <c r="O36">
        <f>(I36*21)/100</f>
      </c>
      <c t="s">
        <v>23</v>
      </c>
    </row>
    <row r="37" spans="1:5" ht="12.75">
      <c r="A37" s="34" t="s">
        <v>53</v>
      </c>
      <c r="E37" s="35" t="s">
        <v>637</v>
      </c>
    </row>
    <row r="38" spans="1:5" ht="12.75">
      <c r="A38" s="36" t="s">
        <v>55</v>
      </c>
      <c r="E38" s="37" t="s">
        <v>638</v>
      </c>
    </row>
    <row r="39" spans="1:5" ht="12.75">
      <c r="A39" t="s">
        <v>57</v>
      </c>
      <c r="E39" s="35" t="s">
        <v>49</v>
      </c>
    </row>
    <row r="40" spans="1:18" ht="12.75" customHeight="1">
      <c r="A40" s="6" t="s">
        <v>45</v>
      </c>
      <c s="6"/>
      <c s="40" t="s">
        <v>193</v>
      </c>
      <c s="6"/>
      <c s="27" t="s">
        <v>639</v>
      </c>
      <c s="6"/>
      <c s="6"/>
      <c s="6"/>
      <c s="41">
        <f>0+Q40</f>
      </c>
      <c s="6"/>
      <c r="O40">
        <f>0+R40</f>
      </c>
      <c r="Q40">
        <f>0+I41+I45</f>
      </c>
      <c>
        <f>0+O41+O45</f>
      </c>
    </row>
    <row r="41" spans="1:16" ht="12.75">
      <c r="A41" s="25" t="s">
        <v>47</v>
      </c>
      <c s="29" t="s">
        <v>75</v>
      </c>
      <c s="29" t="s">
        <v>640</v>
      </c>
      <c s="25" t="s">
        <v>49</v>
      </c>
      <c s="30" t="s">
        <v>641</v>
      </c>
      <c s="31" t="s">
        <v>159</v>
      </c>
      <c s="32">
        <v>14.52</v>
      </c>
      <c s="33">
        <v>0</v>
      </c>
      <c s="33">
        <f>ROUND(ROUND(H41,2)*ROUND(G41,3),2)</f>
      </c>
      <c s="31" t="s">
        <v>604</v>
      </c>
      <c r="O41">
        <f>(I41*21)/100</f>
      </c>
      <c t="s">
        <v>23</v>
      </c>
    </row>
    <row r="42" spans="1:5" ht="12.75">
      <c r="A42" s="34" t="s">
        <v>53</v>
      </c>
      <c r="E42" s="35" t="s">
        <v>642</v>
      </c>
    </row>
    <row r="43" spans="1:5" ht="12.75">
      <c r="A43" s="36" t="s">
        <v>55</v>
      </c>
      <c r="E43" s="37" t="s">
        <v>643</v>
      </c>
    </row>
    <row r="44" spans="1:5" ht="114.75">
      <c r="A44" t="s">
        <v>57</v>
      </c>
      <c r="E44" s="35" t="s">
        <v>644</v>
      </c>
    </row>
    <row r="45" spans="1:16" ht="12.75">
      <c r="A45" s="25" t="s">
        <v>47</v>
      </c>
      <c s="29" t="s">
        <v>40</v>
      </c>
      <c s="29" t="s">
        <v>645</v>
      </c>
      <c s="25" t="s">
        <v>49</v>
      </c>
      <c s="30" t="s">
        <v>646</v>
      </c>
      <c s="31" t="s">
        <v>159</v>
      </c>
      <c s="32">
        <v>11.88</v>
      </c>
      <c s="33">
        <v>0</v>
      </c>
      <c s="33">
        <f>ROUND(ROUND(H45,2)*ROUND(G45,3),2)</f>
      </c>
      <c s="31" t="s">
        <v>604</v>
      </c>
      <c r="O45">
        <f>(I45*21)/100</f>
      </c>
      <c t="s">
        <v>23</v>
      </c>
    </row>
    <row r="46" spans="1:5" ht="12.75">
      <c r="A46" s="34" t="s">
        <v>53</v>
      </c>
      <c r="E46" s="35" t="s">
        <v>647</v>
      </c>
    </row>
    <row r="47" spans="1:5" ht="12.75">
      <c r="A47" s="36" t="s">
        <v>55</v>
      </c>
      <c r="E47" s="37" t="s">
        <v>648</v>
      </c>
    </row>
    <row r="48" spans="1:5" ht="12.75">
      <c r="A48" t="s">
        <v>57</v>
      </c>
      <c r="E48" s="35" t="s">
        <v>49</v>
      </c>
    </row>
    <row r="49" spans="1:18" ht="12.75" customHeight="1">
      <c r="A49" s="6" t="s">
        <v>45</v>
      </c>
      <c s="6"/>
      <c s="40" t="s">
        <v>199</v>
      </c>
      <c s="6"/>
      <c s="27" t="s">
        <v>649</v>
      </c>
      <c s="6"/>
      <c s="6"/>
      <c s="6"/>
      <c s="41">
        <f>0+Q49</f>
      </c>
      <c s="6"/>
      <c r="O49">
        <f>0+R49</f>
      </c>
      <c r="Q49">
        <f>0+I50+I54+I58</f>
      </c>
      <c>
        <f>0+O50+O54+O58</f>
      </c>
    </row>
    <row r="50" spans="1:16" ht="12.75">
      <c r="A50" s="25" t="s">
        <v>47</v>
      </c>
      <c s="29" t="s">
        <v>42</v>
      </c>
      <c s="29" t="s">
        <v>650</v>
      </c>
      <c s="25" t="s">
        <v>49</v>
      </c>
      <c s="30" t="s">
        <v>651</v>
      </c>
      <c s="31" t="s">
        <v>159</v>
      </c>
      <c s="32">
        <v>11.88</v>
      </c>
      <c s="33">
        <v>0</v>
      </c>
      <c s="33">
        <f>ROUND(ROUND(H50,2)*ROUND(G50,3),2)</f>
      </c>
      <c s="31" t="s">
        <v>604</v>
      </c>
      <c r="O50">
        <f>(I50*21)/100</f>
      </c>
      <c t="s">
        <v>23</v>
      </c>
    </row>
    <row r="51" spans="1:5" ht="12.75">
      <c r="A51" s="34" t="s">
        <v>53</v>
      </c>
      <c r="E51" s="35" t="s">
        <v>652</v>
      </c>
    </row>
    <row r="52" spans="1:5" ht="12.75">
      <c r="A52" s="36" t="s">
        <v>55</v>
      </c>
      <c r="E52" s="37" t="s">
        <v>653</v>
      </c>
    </row>
    <row r="53" spans="1:5" ht="25.5">
      <c r="A53" t="s">
        <v>57</v>
      </c>
      <c r="E53" s="35" t="s">
        <v>654</v>
      </c>
    </row>
    <row r="54" spans="1:16" ht="12.75">
      <c r="A54" s="25" t="s">
        <v>47</v>
      </c>
      <c s="29" t="s">
        <v>91</v>
      </c>
      <c s="29" t="s">
        <v>655</v>
      </c>
      <c s="25" t="s">
        <v>49</v>
      </c>
      <c s="30" t="s">
        <v>656</v>
      </c>
      <c s="31" t="s">
        <v>51</v>
      </c>
      <c s="32">
        <v>2.97</v>
      </c>
      <c s="33">
        <v>0</v>
      </c>
      <c s="33">
        <f>ROUND(ROUND(H54,2)*ROUND(G54,3),2)</f>
      </c>
      <c s="31" t="s">
        <v>604</v>
      </c>
      <c r="O54">
        <f>(I54*21)/100</f>
      </c>
      <c t="s">
        <v>23</v>
      </c>
    </row>
    <row r="55" spans="1:5" ht="12.75">
      <c r="A55" s="34" t="s">
        <v>53</v>
      </c>
      <c r="E55" s="35" t="s">
        <v>657</v>
      </c>
    </row>
    <row r="56" spans="1:5" ht="12.75">
      <c r="A56" s="36" t="s">
        <v>55</v>
      </c>
      <c r="E56" s="37" t="s">
        <v>658</v>
      </c>
    </row>
    <row r="57" spans="1:5" ht="12.75">
      <c r="A57" t="s">
        <v>57</v>
      </c>
      <c r="E57" s="35" t="s">
        <v>659</v>
      </c>
    </row>
    <row r="58" spans="1:16" ht="12.75">
      <c r="A58" s="25" t="s">
        <v>47</v>
      </c>
      <c s="29" t="s">
        <v>44</v>
      </c>
      <c s="29" t="s">
        <v>660</v>
      </c>
      <c s="25" t="s">
        <v>49</v>
      </c>
      <c s="30" t="s">
        <v>661</v>
      </c>
      <c s="31" t="s">
        <v>159</v>
      </c>
      <c s="32">
        <v>9.9</v>
      </c>
      <c s="33">
        <v>0</v>
      </c>
      <c s="33">
        <f>ROUND(ROUND(H58,2)*ROUND(G58,3),2)</f>
      </c>
      <c s="31" t="s">
        <v>604</v>
      </c>
      <c r="O58">
        <f>(I58*21)/100</f>
      </c>
      <c t="s">
        <v>23</v>
      </c>
    </row>
    <row r="59" spans="1:5" ht="25.5">
      <c r="A59" s="34" t="s">
        <v>53</v>
      </c>
      <c r="E59" s="35" t="s">
        <v>662</v>
      </c>
    </row>
    <row r="60" spans="1:5" ht="12.75">
      <c r="A60" s="36" t="s">
        <v>55</v>
      </c>
      <c r="E60" s="37" t="s">
        <v>663</v>
      </c>
    </row>
    <row r="61" spans="1:5" ht="12.75">
      <c r="A61" t="s">
        <v>57</v>
      </c>
      <c r="E61" s="35" t="s">
        <v>664</v>
      </c>
    </row>
    <row r="62" spans="1:18" ht="12.75" customHeight="1">
      <c r="A62" s="6" t="s">
        <v>45</v>
      </c>
      <c s="6"/>
      <c s="40" t="s">
        <v>123</v>
      </c>
      <c s="6"/>
      <c s="27" t="s">
        <v>665</v>
      </c>
      <c s="6"/>
      <c s="6"/>
      <c s="6"/>
      <c s="41">
        <f>0+Q62</f>
      </c>
      <c s="6"/>
      <c r="O62">
        <f>0+R62</f>
      </c>
      <c r="Q62">
        <f>0+I63</f>
      </c>
      <c>
        <f>0+O63</f>
      </c>
    </row>
    <row r="63" spans="1:16" ht="12.75">
      <c r="A63" s="25" t="s">
        <v>47</v>
      </c>
      <c s="29" t="s">
        <v>96</v>
      </c>
      <c s="29" t="s">
        <v>666</v>
      </c>
      <c s="25" t="s">
        <v>49</v>
      </c>
      <c s="30" t="s">
        <v>667</v>
      </c>
      <c s="31" t="s">
        <v>159</v>
      </c>
      <c s="32">
        <v>11.88</v>
      </c>
      <c s="33">
        <v>0</v>
      </c>
      <c s="33">
        <f>ROUND(ROUND(H63,2)*ROUND(G63,3),2)</f>
      </c>
      <c s="31" t="s">
        <v>604</v>
      </c>
      <c r="O63">
        <f>(I63*21)/100</f>
      </c>
      <c t="s">
        <v>23</v>
      </c>
    </row>
    <row r="64" spans="1:5" ht="12.75">
      <c r="A64" s="34" t="s">
        <v>53</v>
      </c>
      <c r="E64" s="35" t="s">
        <v>652</v>
      </c>
    </row>
    <row r="65" spans="1:5" ht="12.75">
      <c r="A65" s="36" t="s">
        <v>55</v>
      </c>
      <c r="E65" s="37" t="s">
        <v>653</v>
      </c>
    </row>
    <row r="66" spans="1:5" ht="12.75">
      <c r="A66" t="s">
        <v>57</v>
      </c>
      <c r="E66" s="35" t="s">
        <v>668</v>
      </c>
    </row>
    <row r="67" spans="1:18" ht="12.75" customHeight="1">
      <c r="A67" s="6" t="s">
        <v>45</v>
      </c>
      <c s="6"/>
      <c s="40" t="s">
        <v>463</v>
      </c>
      <c s="6"/>
      <c s="27" t="s">
        <v>669</v>
      </c>
      <c s="6"/>
      <c s="6"/>
      <c s="6"/>
      <c s="41">
        <f>0+Q67</f>
      </c>
      <c s="6"/>
      <c r="O67">
        <f>0+R67</f>
      </c>
      <c r="Q67">
        <f>0+I68</f>
      </c>
      <c>
        <f>0+O68</f>
      </c>
    </row>
    <row r="68" spans="1:16" ht="12.75">
      <c r="A68" s="25" t="s">
        <v>47</v>
      </c>
      <c s="29" t="s">
        <v>100</v>
      </c>
      <c s="29" t="s">
        <v>670</v>
      </c>
      <c s="25" t="s">
        <v>49</v>
      </c>
      <c s="30" t="s">
        <v>671</v>
      </c>
      <c s="31" t="s">
        <v>159</v>
      </c>
      <c s="32">
        <v>1.65</v>
      </c>
      <c s="33">
        <v>0</v>
      </c>
      <c s="33">
        <f>ROUND(ROUND(H68,2)*ROUND(G68,3),2)</f>
      </c>
      <c s="31" t="s">
        <v>604</v>
      </c>
      <c r="O68">
        <f>(I68*21)/100</f>
      </c>
      <c t="s">
        <v>23</v>
      </c>
    </row>
    <row r="69" spans="1:5" ht="12.75">
      <c r="A69" s="34" t="s">
        <v>53</v>
      </c>
      <c r="E69" s="35" t="s">
        <v>672</v>
      </c>
    </row>
    <row r="70" spans="1:5" ht="12.75">
      <c r="A70" s="36" t="s">
        <v>55</v>
      </c>
      <c r="E70" s="37" t="s">
        <v>673</v>
      </c>
    </row>
    <row r="71" spans="1:5" ht="25.5">
      <c r="A71" t="s">
        <v>57</v>
      </c>
      <c r="E71" s="35" t="s">
        <v>674</v>
      </c>
    </row>
    <row r="72" spans="1:18" ht="12.75" customHeight="1">
      <c r="A72" s="6" t="s">
        <v>45</v>
      </c>
      <c s="6"/>
      <c s="40" t="s">
        <v>535</v>
      </c>
      <c s="6"/>
      <c s="27" t="s">
        <v>675</v>
      </c>
      <c s="6"/>
      <c s="6"/>
      <c s="6"/>
      <c s="41">
        <f>0+Q72</f>
      </c>
      <c s="6"/>
      <c r="O72">
        <f>0+R72</f>
      </c>
      <c r="Q72">
        <f>0+I73+I77+I81</f>
      </c>
      <c>
        <f>0+O73+O77+O81</f>
      </c>
    </row>
    <row r="73" spans="1:16" ht="12.75">
      <c r="A73" s="25" t="s">
        <v>47</v>
      </c>
      <c s="29" t="s">
        <v>199</v>
      </c>
      <c s="29" t="s">
        <v>676</v>
      </c>
      <c s="25" t="s">
        <v>49</v>
      </c>
      <c s="30" t="s">
        <v>677</v>
      </c>
      <c s="31" t="s">
        <v>179</v>
      </c>
      <c s="32">
        <v>12</v>
      </c>
      <c s="33">
        <v>0</v>
      </c>
      <c s="33">
        <f>ROUND(ROUND(H73,2)*ROUND(G73,3),2)</f>
      </c>
      <c s="31" t="s">
        <v>604</v>
      </c>
      <c r="O73">
        <f>(I73*21)/100</f>
      </c>
      <c t="s">
        <v>23</v>
      </c>
    </row>
    <row r="74" spans="1:5" ht="12.75">
      <c r="A74" s="34" t="s">
        <v>53</v>
      </c>
      <c r="E74" s="35" t="s">
        <v>91</v>
      </c>
    </row>
    <row r="75" spans="1:5" ht="12.75">
      <c r="A75" s="36" t="s">
        <v>55</v>
      </c>
      <c r="E75" s="37" t="s">
        <v>678</v>
      </c>
    </row>
    <row r="76" spans="1:5" ht="63.75">
      <c r="A76" t="s">
        <v>57</v>
      </c>
      <c r="E76" s="35" t="s">
        <v>679</v>
      </c>
    </row>
    <row r="77" spans="1:16" ht="12.75">
      <c r="A77" s="25" t="s">
        <v>47</v>
      </c>
      <c s="29" t="s">
        <v>104</v>
      </c>
      <c s="29" t="s">
        <v>680</v>
      </c>
      <c s="25" t="s">
        <v>49</v>
      </c>
      <c s="30" t="s">
        <v>681</v>
      </c>
      <c s="31" t="s">
        <v>179</v>
      </c>
      <c s="32">
        <v>15</v>
      </c>
      <c s="33">
        <v>0</v>
      </c>
      <c s="33">
        <f>ROUND(ROUND(H77,2)*ROUND(G77,3),2)</f>
      </c>
      <c s="31" t="s">
        <v>604</v>
      </c>
      <c r="O77">
        <f>(I77*21)/100</f>
      </c>
      <c t="s">
        <v>23</v>
      </c>
    </row>
    <row r="78" spans="1:5" ht="12.75">
      <c r="A78" s="34" t="s">
        <v>53</v>
      </c>
      <c r="E78" s="35" t="s">
        <v>104</v>
      </c>
    </row>
    <row r="79" spans="1:5" ht="12.75">
      <c r="A79" s="36" t="s">
        <v>55</v>
      </c>
      <c r="E79" s="37" t="s">
        <v>682</v>
      </c>
    </row>
    <row r="80" spans="1:5" ht="63.75">
      <c r="A80" t="s">
        <v>57</v>
      </c>
      <c r="E80" s="35" t="s">
        <v>683</v>
      </c>
    </row>
    <row r="81" spans="1:16" ht="12.75">
      <c r="A81" s="25" t="s">
        <v>47</v>
      </c>
      <c s="29" t="s">
        <v>193</v>
      </c>
      <c s="29" t="s">
        <v>684</v>
      </c>
      <c s="25" t="s">
        <v>49</v>
      </c>
      <c s="30" t="s">
        <v>685</v>
      </c>
      <c s="31" t="s">
        <v>51</v>
      </c>
      <c s="32">
        <v>4</v>
      </c>
      <c s="33">
        <v>0</v>
      </c>
      <c s="33">
        <f>ROUND(ROUND(H81,2)*ROUND(G81,3),2)</f>
      </c>
      <c s="31" t="s">
        <v>604</v>
      </c>
      <c r="O81">
        <f>(I81*21)/100</f>
      </c>
      <c t="s">
        <v>23</v>
      </c>
    </row>
    <row r="82" spans="1:5" ht="12.75">
      <c r="A82" s="34" t="s">
        <v>53</v>
      </c>
      <c r="E82" s="35" t="s">
        <v>33</v>
      </c>
    </row>
    <row r="83" spans="1:5" ht="12.75">
      <c r="A83" s="36" t="s">
        <v>55</v>
      </c>
      <c r="E83" s="37" t="s">
        <v>73</v>
      </c>
    </row>
    <row r="84" spans="1:5" ht="38.25">
      <c r="A84" t="s">
        <v>57</v>
      </c>
      <c r="E84" s="35" t="s">
        <v>686</v>
      </c>
    </row>
    <row r="85" spans="1:18" ht="12.75" customHeight="1">
      <c r="A85" s="6" t="s">
        <v>45</v>
      </c>
      <c s="6"/>
      <c s="40" t="s">
        <v>687</v>
      </c>
      <c s="6"/>
      <c s="27" t="s">
        <v>688</v>
      </c>
      <c s="6"/>
      <c s="6"/>
      <c s="6"/>
      <c s="41">
        <f>0+Q85</f>
      </c>
      <c s="6"/>
      <c r="O85">
        <f>0+R85</f>
      </c>
      <c r="Q85">
        <f>0+I86+I90+I94+I98+I102+I106</f>
      </c>
      <c>
        <f>0+O86+O90+O94+O98+O102+O106</f>
      </c>
    </row>
    <row r="86" spans="1:16" ht="12.75">
      <c r="A86" s="25" t="s">
        <v>47</v>
      </c>
      <c s="29" t="s">
        <v>204</v>
      </c>
      <c s="29" t="s">
        <v>689</v>
      </c>
      <c s="25" t="s">
        <v>49</v>
      </c>
      <c s="30" t="s">
        <v>690</v>
      </c>
      <c s="31" t="s">
        <v>51</v>
      </c>
      <c s="32">
        <v>1</v>
      </c>
      <c s="33">
        <v>0</v>
      </c>
      <c s="33">
        <f>ROUND(ROUND(H86,2)*ROUND(G86,3),2)</f>
      </c>
      <c s="31" t="s">
        <v>604</v>
      </c>
      <c r="O86">
        <f>(I86*21)/100</f>
      </c>
      <c t="s">
        <v>23</v>
      </c>
    </row>
    <row r="87" spans="1:5" ht="12.75">
      <c r="A87" s="34" t="s">
        <v>53</v>
      </c>
      <c r="E87" s="35" t="s">
        <v>29</v>
      </c>
    </row>
    <row r="88" spans="1:5" ht="12.75">
      <c r="A88" s="36" t="s">
        <v>55</v>
      </c>
      <c r="E88" s="37" t="s">
        <v>691</v>
      </c>
    </row>
    <row r="89" spans="1:5" ht="114.75">
      <c r="A89" t="s">
        <v>57</v>
      </c>
      <c r="E89" s="35" t="s">
        <v>692</v>
      </c>
    </row>
    <row r="90" spans="1:16" ht="12.75">
      <c r="A90" s="25" t="s">
        <v>47</v>
      </c>
      <c s="29" t="s">
        <v>123</v>
      </c>
      <c s="29" t="s">
        <v>693</v>
      </c>
      <c s="25" t="s">
        <v>49</v>
      </c>
      <c s="30" t="s">
        <v>694</v>
      </c>
      <c s="31" t="s">
        <v>179</v>
      </c>
      <c s="32">
        <v>15</v>
      </c>
      <c s="33">
        <v>0</v>
      </c>
      <c s="33">
        <f>ROUND(ROUND(H90,2)*ROUND(G90,3),2)</f>
      </c>
      <c s="31" t="s">
        <v>604</v>
      </c>
      <c r="O90">
        <f>(I90*21)/100</f>
      </c>
      <c t="s">
        <v>23</v>
      </c>
    </row>
    <row r="91" spans="1:5" ht="12.75">
      <c r="A91" s="34" t="s">
        <v>53</v>
      </c>
      <c r="E91" s="35" t="s">
        <v>104</v>
      </c>
    </row>
    <row r="92" spans="1:5" ht="12.75">
      <c r="A92" s="36" t="s">
        <v>55</v>
      </c>
      <c r="E92" s="37" t="s">
        <v>682</v>
      </c>
    </row>
    <row r="93" spans="1:5" ht="25.5">
      <c r="A93" t="s">
        <v>57</v>
      </c>
      <c r="E93" s="35" t="s">
        <v>695</v>
      </c>
    </row>
    <row r="94" spans="1:16" ht="12.75">
      <c r="A94" s="25" t="s">
        <v>47</v>
      </c>
      <c s="29" t="s">
        <v>130</v>
      </c>
      <c s="29" t="s">
        <v>696</v>
      </c>
      <c s="25" t="s">
        <v>49</v>
      </c>
      <c s="30" t="s">
        <v>697</v>
      </c>
      <c s="31" t="s">
        <v>179</v>
      </c>
      <c s="32">
        <v>15</v>
      </c>
      <c s="33">
        <v>0</v>
      </c>
      <c s="33">
        <f>ROUND(ROUND(H94,2)*ROUND(G94,3),2)</f>
      </c>
      <c s="31" t="s">
        <v>604</v>
      </c>
      <c r="O94">
        <f>(I94*21)/100</f>
      </c>
      <c t="s">
        <v>23</v>
      </c>
    </row>
    <row r="95" spans="1:5" ht="12.75">
      <c r="A95" s="34" t="s">
        <v>53</v>
      </c>
      <c r="E95" s="35" t="s">
        <v>104</v>
      </c>
    </row>
    <row r="96" spans="1:5" ht="12.75">
      <c r="A96" s="36" t="s">
        <v>55</v>
      </c>
      <c r="E96" s="37" t="s">
        <v>682</v>
      </c>
    </row>
    <row r="97" spans="1:5" ht="25.5">
      <c r="A97" t="s">
        <v>57</v>
      </c>
      <c r="E97" s="35" t="s">
        <v>698</v>
      </c>
    </row>
    <row r="98" spans="1:16" ht="12.75">
      <c r="A98" s="25" t="s">
        <v>47</v>
      </c>
      <c s="29" t="s">
        <v>140</v>
      </c>
      <c s="29" t="s">
        <v>699</v>
      </c>
      <c s="25" t="s">
        <v>49</v>
      </c>
      <c s="30" t="s">
        <v>700</v>
      </c>
      <c s="31" t="s">
        <v>51</v>
      </c>
      <c s="32">
        <v>1</v>
      </c>
      <c s="33">
        <v>0</v>
      </c>
      <c s="33">
        <f>ROUND(ROUND(H98,2)*ROUND(G98,3),2)</f>
      </c>
      <c s="31" t="s">
        <v>604</v>
      </c>
      <c r="O98">
        <f>(I98*21)/100</f>
      </c>
      <c t="s">
        <v>23</v>
      </c>
    </row>
    <row r="99" spans="1:5" ht="12.75">
      <c r="A99" s="34" t="s">
        <v>53</v>
      </c>
      <c r="E99" s="35" t="s">
        <v>29</v>
      </c>
    </row>
    <row r="100" spans="1:5" ht="12.75">
      <c r="A100" s="36" t="s">
        <v>55</v>
      </c>
      <c r="E100" s="37" t="s">
        <v>691</v>
      </c>
    </row>
    <row r="101" spans="1:5" ht="38.25">
      <c r="A101" t="s">
        <v>57</v>
      </c>
      <c r="E101" s="35" t="s">
        <v>701</v>
      </c>
    </row>
    <row r="102" spans="1:16" ht="12.75">
      <c r="A102" s="25" t="s">
        <v>47</v>
      </c>
      <c s="29" t="s">
        <v>136</v>
      </c>
      <c s="29" t="s">
        <v>702</v>
      </c>
      <c s="25" t="s">
        <v>49</v>
      </c>
      <c s="30" t="s">
        <v>703</v>
      </c>
      <c s="31" t="s">
        <v>51</v>
      </c>
      <c s="32">
        <v>1</v>
      </c>
      <c s="33">
        <v>0</v>
      </c>
      <c s="33">
        <f>ROUND(ROUND(H102,2)*ROUND(G102,3),2)</f>
      </c>
      <c s="31" t="s">
        <v>604</v>
      </c>
      <c r="O102">
        <f>(I102*21)/100</f>
      </c>
      <c t="s">
        <v>23</v>
      </c>
    </row>
    <row r="103" spans="1:5" ht="12.75">
      <c r="A103" s="34" t="s">
        <v>53</v>
      </c>
      <c r="E103" s="35" t="s">
        <v>29</v>
      </c>
    </row>
    <row r="104" spans="1:5" ht="12.75">
      <c r="A104" s="36" t="s">
        <v>55</v>
      </c>
      <c r="E104" s="37" t="s">
        <v>691</v>
      </c>
    </row>
    <row r="105" spans="1:5" ht="12.75">
      <c r="A105" t="s">
        <v>57</v>
      </c>
      <c r="E105" s="35" t="s">
        <v>49</v>
      </c>
    </row>
    <row r="106" spans="1:16" ht="12.75">
      <c r="A106" s="25" t="s">
        <v>47</v>
      </c>
      <c s="29" t="s">
        <v>145</v>
      </c>
      <c s="29" t="s">
        <v>704</v>
      </c>
      <c s="25" t="s">
        <v>49</v>
      </c>
      <c s="30" t="s">
        <v>705</v>
      </c>
      <c s="31" t="s">
        <v>179</v>
      </c>
      <c s="32">
        <v>18</v>
      </c>
      <c s="33">
        <v>0</v>
      </c>
      <c s="33">
        <f>ROUND(ROUND(H106,2)*ROUND(G106,3),2)</f>
      </c>
      <c s="31" t="s">
        <v>604</v>
      </c>
      <c r="O106">
        <f>(I106*21)/100</f>
      </c>
      <c t="s">
        <v>23</v>
      </c>
    </row>
    <row r="107" spans="1:5" ht="12.75">
      <c r="A107" s="34" t="s">
        <v>53</v>
      </c>
      <c r="E107" s="35" t="s">
        <v>204</v>
      </c>
    </row>
    <row r="108" spans="1:5" ht="12.75">
      <c r="A108" s="36" t="s">
        <v>55</v>
      </c>
      <c r="E108" s="37" t="s">
        <v>706</v>
      </c>
    </row>
    <row r="109" spans="1:5" ht="12.75">
      <c r="A109" t="s">
        <v>57</v>
      </c>
      <c r="E109" s="35" t="s">
        <v>49</v>
      </c>
    </row>
    <row r="110" spans="1:18" ht="12.75" customHeight="1">
      <c r="A110" s="6" t="s">
        <v>45</v>
      </c>
      <c s="6"/>
      <c s="40" t="s">
        <v>707</v>
      </c>
      <c s="6"/>
      <c s="27" t="s">
        <v>708</v>
      </c>
      <c s="6"/>
      <c s="6"/>
      <c s="6"/>
      <c s="41">
        <f>0+Q110</f>
      </c>
      <c s="6"/>
      <c r="O110">
        <f>0+R110</f>
      </c>
      <c r="Q110">
        <f>0+I111</f>
      </c>
      <c>
        <f>0+O111</f>
      </c>
    </row>
    <row r="111" spans="1:16" ht="12.75">
      <c r="A111" s="25" t="s">
        <v>47</v>
      </c>
      <c s="29" t="s">
        <v>243</v>
      </c>
      <c s="29" t="s">
        <v>709</v>
      </c>
      <c s="25" t="s">
        <v>49</v>
      </c>
      <c s="30" t="s">
        <v>710</v>
      </c>
      <c s="31" t="s">
        <v>603</v>
      </c>
      <c s="32">
        <v>20</v>
      </c>
      <c s="33">
        <v>0</v>
      </c>
      <c s="33">
        <f>ROUND(ROUND(H111,2)*ROUND(G111,3),2)</f>
      </c>
      <c s="31" t="s">
        <v>604</v>
      </c>
      <c r="O111">
        <f>(I111*21)/100</f>
      </c>
      <c t="s">
        <v>23</v>
      </c>
    </row>
    <row r="112" spans="1:5" ht="12.75">
      <c r="A112" s="34" t="s">
        <v>53</v>
      </c>
      <c r="E112" s="35" t="s">
        <v>711</v>
      </c>
    </row>
    <row r="113" spans="1:5" ht="12.75">
      <c r="A113" s="36" t="s">
        <v>55</v>
      </c>
      <c r="E113" s="37" t="s">
        <v>712</v>
      </c>
    </row>
    <row r="114" spans="1:5" ht="255">
      <c r="A114" t="s">
        <v>57</v>
      </c>
      <c r="E114" s="35" t="s">
        <v>713</v>
      </c>
    </row>
    <row r="115" spans="1:18" ht="12.75" customHeight="1">
      <c r="A115" s="6" t="s">
        <v>45</v>
      </c>
      <c s="6"/>
      <c s="40" t="s">
        <v>714</v>
      </c>
      <c s="6"/>
      <c s="27" t="s">
        <v>715</v>
      </c>
      <c s="6"/>
      <c s="6"/>
      <c s="6"/>
      <c s="41">
        <f>0+Q115</f>
      </c>
      <c s="6"/>
      <c r="O115">
        <f>0+R115</f>
      </c>
      <c r="Q115">
        <f>0+I116</f>
      </c>
      <c>
        <f>0+O116</f>
      </c>
    </row>
    <row r="116" spans="1:16" ht="12.75">
      <c r="A116" s="25" t="s">
        <v>47</v>
      </c>
      <c s="29" t="s">
        <v>303</v>
      </c>
      <c s="29" t="s">
        <v>716</v>
      </c>
      <c s="25" t="s">
        <v>49</v>
      </c>
      <c s="30" t="s">
        <v>717</v>
      </c>
      <c s="31" t="s">
        <v>179</v>
      </c>
      <c s="32">
        <v>15</v>
      </c>
      <c s="33">
        <v>0</v>
      </c>
      <c s="33">
        <f>ROUND(ROUND(H116,2)*ROUND(G116,3),2)</f>
      </c>
      <c s="31" t="s">
        <v>604</v>
      </c>
      <c r="O116">
        <f>(I116*21)/100</f>
      </c>
      <c t="s">
        <v>23</v>
      </c>
    </row>
    <row r="117" spans="1:5" ht="12.75">
      <c r="A117" s="34" t="s">
        <v>53</v>
      </c>
      <c r="E117" s="35" t="s">
        <v>104</v>
      </c>
    </row>
    <row r="118" spans="1:5" ht="12.75">
      <c r="A118" s="36" t="s">
        <v>55</v>
      </c>
      <c r="E118" s="37" t="s">
        <v>682</v>
      </c>
    </row>
    <row r="119" spans="1:5" ht="25.5">
      <c r="A119" t="s">
        <v>57</v>
      </c>
      <c r="E119" s="35" t="s">
        <v>718</v>
      </c>
    </row>
    <row r="120" spans="1:18" ht="12.75" customHeight="1">
      <c r="A120" s="6" t="s">
        <v>45</v>
      </c>
      <c s="6"/>
      <c s="40" t="s">
        <v>719</v>
      </c>
      <c s="6"/>
      <c s="27" t="s">
        <v>720</v>
      </c>
      <c s="6"/>
      <c s="6"/>
      <c s="6"/>
      <c s="41">
        <f>0+Q120</f>
      </c>
      <c s="6"/>
      <c r="O120">
        <f>0+R120</f>
      </c>
      <c r="Q120">
        <f>0+I121</f>
      </c>
      <c>
        <f>0+O121</f>
      </c>
    </row>
    <row r="121" spans="1:16" ht="12.75">
      <c r="A121" s="25" t="s">
        <v>47</v>
      </c>
      <c s="29" t="s">
        <v>210</v>
      </c>
      <c s="29" t="s">
        <v>721</v>
      </c>
      <c s="25" t="s">
        <v>49</v>
      </c>
      <c s="30" t="s">
        <v>722</v>
      </c>
      <c s="31" t="s">
        <v>126</v>
      </c>
      <c s="32">
        <v>0.561</v>
      </c>
      <c s="33">
        <v>0</v>
      </c>
      <c s="33">
        <f>ROUND(ROUND(H121,2)*ROUND(G121,3),2)</f>
      </c>
      <c s="31" t="s">
        <v>604</v>
      </c>
      <c r="O121">
        <f>(I121*21)/100</f>
      </c>
      <c t="s">
        <v>23</v>
      </c>
    </row>
    <row r="122" spans="1:5" ht="12.75">
      <c r="A122" s="34" t="s">
        <v>53</v>
      </c>
      <c r="E122" s="35" t="s">
        <v>723</v>
      </c>
    </row>
    <row r="123" spans="1:5" ht="12.75">
      <c r="A123" s="36" t="s">
        <v>55</v>
      </c>
      <c r="E123" s="37" t="s">
        <v>724</v>
      </c>
    </row>
    <row r="124" spans="1:5" ht="12.75">
      <c r="A124" t="s">
        <v>57</v>
      </c>
      <c r="E124" s="35" t="s">
        <v>49</v>
      </c>
    </row>
    <row r="125" spans="1:18" ht="12.75" customHeight="1">
      <c r="A125" s="6" t="s">
        <v>45</v>
      </c>
      <c s="6"/>
      <c s="40" t="s">
        <v>725</v>
      </c>
      <c s="6"/>
      <c s="27" t="s">
        <v>726</v>
      </c>
      <c s="6"/>
      <c s="6"/>
      <c s="6"/>
      <c s="41">
        <f>0+Q125</f>
      </c>
      <c s="6"/>
      <c r="O125">
        <f>0+R125</f>
      </c>
      <c r="Q125">
        <f>0+I126</f>
      </c>
      <c>
        <f>0+O126</f>
      </c>
    </row>
    <row r="126" spans="1:16" ht="12.75">
      <c r="A126" s="25" t="s">
        <v>47</v>
      </c>
      <c s="29" t="s">
        <v>285</v>
      </c>
      <c s="29" t="s">
        <v>727</v>
      </c>
      <c s="25" t="s">
        <v>49</v>
      </c>
      <c s="30" t="s">
        <v>728</v>
      </c>
      <c s="31" t="s">
        <v>126</v>
      </c>
      <c s="32">
        <v>0.531</v>
      </c>
      <c s="33">
        <v>0</v>
      </c>
      <c s="33">
        <f>ROUND(ROUND(H126,2)*ROUND(G126,3),2)</f>
      </c>
      <c s="31" t="s">
        <v>604</v>
      </c>
      <c r="O126">
        <f>(I126*21)/100</f>
      </c>
      <c t="s">
        <v>23</v>
      </c>
    </row>
    <row r="127" spans="1:5" ht="12.75">
      <c r="A127" s="34" t="s">
        <v>53</v>
      </c>
      <c r="E127" s="35" t="s">
        <v>729</v>
      </c>
    </row>
    <row r="128" spans="1:5" ht="12.75">
      <c r="A128" s="36" t="s">
        <v>55</v>
      </c>
      <c r="E128" s="37" t="s">
        <v>730</v>
      </c>
    </row>
    <row r="129" spans="1:5" ht="76.5">
      <c r="A129" t="s">
        <v>57</v>
      </c>
      <c r="E129" s="35" t="s">
        <v>731</v>
      </c>
    </row>
    <row r="130" spans="1:18" ht="12.75" customHeight="1">
      <c r="A130" s="6" t="s">
        <v>45</v>
      </c>
      <c s="6"/>
      <c s="40" t="s">
        <v>179</v>
      </c>
      <c s="6"/>
      <c s="27" t="s">
        <v>732</v>
      </c>
      <c s="6"/>
      <c s="6"/>
      <c s="6"/>
      <c s="41">
        <f>0+Q130</f>
      </c>
      <c s="6"/>
      <c r="O130">
        <f>0+R130</f>
      </c>
      <c r="Q130">
        <f>0+I131+I135+I139+I143+I147+I151+I155+I159+I163+I167</f>
      </c>
      <c>
        <f>0+O131+O135+O139+O143+O147+O151+O155+O159+O163+O167</f>
      </c>
    </row>
    <row r="131" spans="1:16" ht="12.75">
      <c r="A131" s="25" t="s">
        <v>47</v>
      </c>
      <c s="29" t="s">
        <v>475</v>
      </c>
      <c s="29" t="s">
        <v>733</v>
      </c>
      <c s="25" t="s">
        <v>49</v>
      </c>
      <c s="30" t="s">
        <v>734</v>
      </c>
      <c s="31" t="s">
        <v>51</v>
      </c>
      <c s="32">
        <v>2</v>
      </c>
      <c s="33">
        <v>0</v>
      </c>
      <c s="33">
        <f>ROUND(ROUND(H131,2)*ROUND(G131,3),2)</f>
      </c>
      <c s="31" t="s">
        <v>604</v>
      </c>
      <c r="O131">
        <f>(I131*21)/100</f>
      </c>
      <c t="s">
        <v>23</v>
      </c>
    </row>
    <row r="132" spans="1:5" ht="12.75">
      <c r="A132" s="34" t="s">
        <v>53</v>
      </c>
      <c r="E132" s="35" t="s">
        <v>23</v>
      </c>
    </row>
    <row r="133" spans="1:5" ht="12.75">
      <c r="A133" s="36" t="s">
        <v>55</v>
      </c>
      <c r="E133" s="37" t="s">
        <v>87</v>
      </c>
    </row>
    <row r="134" spans="1:5" ht="89.25">
      <c r="A134" t="s">
        <v>57</v>
      </c>
      <c r="E134" s="35" t="s">
        <v>735</v>
      </c>
    </row>
    <row r="135" spans="1:16" ht="12.75">
      <c r="A135" s="25" t="s">
        <v>47</v>
      </c>
      <c s="29" t="s">
        <v>560</v>
      </c>
      <c s="29" t="s">
        <v>736</v>
      </c>
      <c s="25" t="s">
        <v>49</v>
      </c>
      <c s="30" t="s">
        <v>737</v>
      </c>
      <c s="31" t="s">
        <v>179</v>
      </c>
      <c s="32">
        <v>15</v>
      </c>
      <c s="33">
        <v>0</v>
      </c>
      <c s="33">
        <f>ROUND(ROUND(H135,2)*ROUND(G135,3),2)</f>
      </c>
      <c s="31" t="s">
        <v>604</v>
      </c>
      <c r="O135">
        <f>(I135*21)/100</f>
      </c>
      <c t="s">
        <v>23</v>
      </c>
    </row>
    <row r="136" spans="1:5" ht="12.75">
      <c r="A136" s="34" t="s">
        <v>53</v>
      </c>
      <c r="E136" s="35" t="s">
        <v>104</v>
      </c>
    </row>
    <row r="137" spans="1:5" ht="12.75">
      <c r="A137" s="36" t="s">
        <v>55</v>
      </c>
      <c r="E137" s="37" t="s">
        <v>682</v>
      </c>
    </row>
    <row r="138" spans="1:5" ht="12.75">
      <c r="A138" t="s">
        <v>57</v>
      </c>
      <c r="E138" s="35" t="s">
        <v>738</v>
      </c>
    </row>
    <row r="139" spans="1:16" ht="12.75">
      <c r="A139" s="25" t="s">
        <v>47</v>
      </c>
      <c s="29" t="s">
        <v>356</v>
      </c>
      <c s="29" t="s">
        <v>739</v>
      </c>
      <c s="25" t="s">
        <v>49</v>
      </c>
      <c s="30" t="s">
        <v>740</v>
      </c>
      <c s="31" t="s">
        <v>179</v>
      </c>
      <c s="32">
        <v>12</v>
      </c>
      <c s="33">
        <v>0</v>
      </c>
      <c s="33">
        <f>ROUND(ROUND(H139,2)*ROUND(G139,3),2)</f>
      </c>
      <c s="31" t="s">
        <v>604</v>
      </c>
      <c r="O139">
        <f>(I139*21)/100</f>
      </c>
      <c t="s">
        <v>23</v>
      </c>
    </row>
    <row r="140" spans="1:5" ht="12.75">
      <c r="A140" s="34" t="s">
        <v>53</v>
      </c>
      <c r="E140" s="35" t="s">
        <v>91</v>
      </c>
    </row>
    <row r="141" spans="1:5" ht="12.75">
      <c r="A141" s="36" t="s">
        <v>55</v>
      </c>
      <c r="E141" s="37" t="s">
        <v>678</v>
      </c>
    </row>
    <row r="142" spans="1:5" ht="12.75">
      <c r="A142" t="s">
        <v>57</v>
      </c>
      <c r="E142" s="35" t="s">
        <v>49</v>
      </c>
    </row>
    <row r="143" spans="1:16" ht="12.75">
      <c r="A143" s="25" t="s">
        <v>47</v>
      </c>
      <c s="29" t="s">
        <v>508</v>
      </c>
      <c s="29" t="s">
        <v>741</v>
      </c>
      <c s="25" t="s">
        <v>49</v>
      </c>
      <c s="30" t="s">
        <v>742</v>
      </c>
      <c s="31" t="s">
        <v>179</v>
      </c>
      <c s="32">
        <v>16.5</v>
      </c>
      <c s="33">
        <v>0</v>
      </c>
      <c s="33">
        <f>ROUND(ROUND(H143,2)*ROUND(G143,3),2)</f>
      </c>
      <c s="31" t="s">
        <v>604</v>
      </c>
      <c r="O143">
        <f>(I143*21)/100</f>
      </c>
      <c t="s">
        <v>23</v>
      </c>
    </row>
    <row r="144" spans="1:5" ht="25.5">
      <c r="A144" s="34" t="s">
        <v>53</v>
      </c>
      <c r="E144" s="35" t="s">
        <v>743</v>
      </c>
    </row>
    <row r="145" spans="1:5" ht="38.25">
      <c r="A145" s="36" t="s">
        <v>55</v>
      </c>
      <c r="E145" s="37" t="s">
        <v>744</v>
      </c>
    </row>
    <row r="146" spans="1:5" ht="25.5">
      <c r="A146" t="s">
        <v>57</v>
      </c>
      <c r="E146" s="35" t="s">
        <v>745</v>
      </c>
    </row>
    <row r="147" spans="1:16" ht="12.75">
      <c r="A147" s="25" t="s">
        <v>47</v>
      </c>
      <c s="29" t="s">
        <v>444</v>
      </c>
      <c s="29" t="s">
        <v>746</v>
      </c>
      <c s="25" t="s">
        <v>49</v>
      </c>
      <c s="30" t="s">
        <v>747</v>
      </c>
      <c s="31" t="s">
        <v>51</v>
      </c>
      <c s="32">
        <v>2</v>
      </c>
      <c s="33">
        <v>0</v>
      </c>
      <c s="33">
        <f>ROUND(ROUND(H147,2)*ROUND(G147,3),2)</f>
      </c>
      <c s="31" t="s">
        <v>604</v>
      </c>
      <c r="O147">
        <f>(I147*21)/100</f>
      </c>
      <c t="s">
        <v>23</v>
      </c>
    </row>
    <row r="148" spans="1:5" ht="12.75">
      <c r="A148" s="34" t="s">
        <v>53</v>
      </c>
      <c r="E148" s="35" t="s">
        <v>23</v>
      </c>
    </row>
    <row r="149" spans="1:5" ht="12.75">
      <c r="A149" s="36" t="s">
        <v>55</v>
      </c>
      <c r="E149" s="37" t="s">
        <v>87</v>
      </c>
    </row>
    <row r="150" spans="1:5" ht="25.5">
      <c r="A150" t="s">
        <v>57</v>
      </c>
      <c r="E150" s="35" t="s">
        <v>748</v>
      </c>
    </row>
    <row r="151" spans="1:16" ht="12.75">
      <c r="A151" s="25" t="s">
        <v>47</v>
      </c>
      <c s="29" t="s">
        <v>332</v>
      </c>
      <c s="29" t="s">
        <v>749</v>
      </c>
      <c s="25" t="s">
        <v>49</v>
      </c>
      <c s="30" t="s">
        <v>750</v>
      </c>
      <c s="31" t="s">
        <v>51</v>
      </c>
      <c s="32">
        <v>14</v>
      </c>
      <c s="33">
        <v>0</v>
      </c>
      <c s="33">
        <f>ROUND(ROUND(H151,2)*ROUND(G151,3),2)</f>
      </c>
      <c s="31" t="s">
        <v>604</v>
      </c>
      <c r="O151">
        <f>(I151*21)/100</f>
      </c>
      <c t="s">
        <v>23</v>
      </c>
    </row>
    <row r="152" spans="1:5" ht="12.75">
      <c r="A152" s="34" t="s">
        <v>53</v>
      </c>
      <c r="E152" s="35" t="s">
        <v>100</v>
      </c>
    </row>
    <row r="153" spans="1:5" ht="12.75">
      <c r="A153" s="36" t="s">
        <v>55</v>
      </c>
      <c r="E153" s="37" t="s">
        <v>751</v>
      </c>
    </row>
    <row r="154" spans="1:5" ht="102">
      <c r="A154" t="s">
        <v>57</v>
      </c>
      <c r="E154" s="35" t="s">
        <v>752</v>
      </c>
    </row>
    <row r="155" spans="1:16" ht="12.75">
      <c r="A155" s="25" t="s">
        <v>47</v>
      </c>
      <c s="29" t="s">
        <v>337</v>
      </c>
      <c s="29" t="s">
        <v>753</v>
      </c>
      <c s="25" t="s">
        <v>49</v>
      </c>
      <c s="30" t="s">
        <v>754</v>
      </c>
      <c s="31" t="s">
        <v>51</v>
      </c>
      <c s="32">
        <v>1</v>
      </c>
      <c s="33">
        <v>0</v>
      </c>
      <c s="33">
        <f>ROUND(ROUND(H155,2)*ROUND(G155,3),2)</f>
      </c>
      <c s="31" t="s">
        <v>604</v>
      </c>
      <c r="O155">
        <f>(I155*21)/100</f>
      </c>
      <c t="s">
        <v>23</v>
      </c>
    </row>
    <row r="156" spans="1:5" ht="12.75">
      <c r="A156" s="34" t="s">
        <v>53</v>
      </c>
      <c r="E156" s="35" t="s">
        <v>29</v>
      </c>
    </row>
    <row r="157" spans="1:5" ht="12.75">
      <c r="A157" s="36" t="s">
        <v>55</v>
      </c>
      <c r="E157" s="37" t="s">
        <v>691</v>
      </c>
    </row>
    <row r="158" spans="1:5" ht="25.5">
      <c r="A158" t="s">
        <v>57</v>
      </c>
      <c r="E158" s="35" t="s">
        <v>755</v>
      </c>
    </row>
    <row r="159" spans="1:16" ht="12.75">
      <c r="A159" s="25" t="s">
        <v>47</v>
      </c>
      <c s="29" t="s">
        <v>582</v>
      </c>
      <c s="29" t="s">
        <v>756</v>
      </c>
      <c s="25" t="s">
        <v>49</v>
      </c>
      <c s="30" t="s">
        <v>757</v>
      </c>
      <c s="31" t="s">
        <v>51</v>
      </c>
      <c s="32">
        <v>1</v>
      </c>
      <c s="33">
        <v>0</v>
      </c>
      <c s="33">
        <f>ROUND(ROUND(H159,2)*ROUND(G159,3),2)</f>
      </c>
      <c s="31" t="s">
        <v>604</v>
      </c>
      <c r="O159">
        <f>(I159*21)/100</f>
      </c>
      <c t="s">
        <v>23</v>
      </c>
    </row>
    <row r="160" spans="1:5" ht="12.75">
      <c r="A160" s="34" t="s">
        <v>53</v>
      </c>
      <c r="E160" s="35" t="s">
        <v>29</v>
      </c>
    </row>
    <row r="161" spans="1:5" ht="12.75">
      <c r="A161" s="36" t="s">
        <v>55</v>
      </c>
      <c r="E161" s="37" t="s">
        <v>691</v>
      </c>
    </row>
    <row r="162" spans="1:5" ht="12.75">
      <c r="A162" t="s">
        <v>57</v>
      </c>
      <c r="E162" s="35" t="s">
        <v>49</v>
      </c>
    </row>
    <row r="163" spans="1:16" ht="25.5">
      <c r="A163" s="25" t="s">
        <v>47</v>
      </c>
      <c s="29" t="s">
        <v>326</v>
      </c>
      <c s="29" t="s">
        <v>758</v>
      </c>
      <c s="25" t="s">
        <v>49</v>
      </c>
      <c s="30" t="s">
        <v>759</v>
      </c>
      <c s="31" t="s">
        <v>51</v>
      </c>
      <c s="32">
        <v>1</v>
      </c>
      <c s="33">
        <v>0</v>
      </c>
      <c s="33">
        <f>ROUND(ROUND(H163,2)*ROUND(G163,3),2)</f>
      </c>
      <c s="31" t="s">
        <v>604</v>
      </c>
      <c r="O163">
        <f>(I163*21)/100</f>
      </c>
      <c t="s">
        <v>23</v>
      </c>
    </row>
    <row r="164" spans="1:5" ht="12.75">
      <c r="A164" s="34" t="s">
        <v>53</v>
      </c>
      <c r="E164" s="35" t="s">
        <v>29</v>
      </c>
    </row>
    <row r="165" spans="1:5" ht="12.75">
      <c r="A165" s="36" t="s">
        <v>55</v>
      </c>
      <c r="E165" s="37" t="s">
        <v>691</v>
      </c>
    </row>
    <row r="166" spans="1:5" ht="127.5">
      <c r="A166" t="s">
        <v>57</v>
      </c>
      <c r="E166" s="35" t="s">
        <v>760</v>
      </c>
    </row>
    <row r="167" spans="1:16" ht="12.75">
      <c r="A167" s="25" t="s">
        <v>47</v>
      </c>
      <c s="29" t="s">
        <v>451</v>
      </c>
      <c s="29" t="s">
        <v>761</v>
      </c>
      <c s="25" t="s">
        <v>49</v>
      </c>
      <c s="30" t="s">
        <v>762</v>
      </c>
      <c s="31" t="s">
        <v>51</v>
      </c>
      <c s="32">
        <v>1</v>
      </c>
      <c s="33">
        <v>0</v>
      </c>
      <c s="33">
        <f>ROUND(ROUND(H167,2)*ROUND(G167,3),2)</f>
      </c>
      <c s="31" t="s">
        <v>604</v>
      </c>
      <c r="O167">
        <f>(I167*21)/100</f>
      </c>
      <c t="s">
        <v>23</v>
      </c>
    </row>
    <row r="168" spans="1:5" ht="12.75">
      <c r="A168" s="34" t="s">
        <v>53</v>
      </c>
      <c r="E168" s="35" t="s">
        <v>29</v>
      </c>
    </row>
    <row r="169" spans="1:5" ht="12.75">
      <c r="A169" s="36" t="s">
        <v>55</v>
      </c>
      <c r="E169" s="37" t="s">
        <v>691</v>
      </c>
    </row>
    <row r="170" spans="1:5" ht="25.5">
      <c r="A170" t="s">
        <v>57</v>
      </c>
      <c r="E170" s="35" t="s">
        <v>763</v>
      </c>
    </row>
    <row r="171" spans="1:18" ht="12.75" customHeight="1">
      <c r="A171" s="6" t="s">
        <v>45</v>
      </c>
      <c s="6"/>
      <c s="40" t="s">
        <v>764</v>
      </c>
      <c s="6"/>
      <c s="27" t="s">
        <v>765</v>
      </c>
      <c s="6"/>
      <c s="6"/>
      <c s="6"/>
      <c s="41">
        <f>0+Q171</f>
      </c>
      <c s="6"/>
      <c r="O171">
        <f>0+R171</f>
      </c>
      <c r="Q171">
        <f>0+I172+I176+I180</f>
      </c>
      <c>
        <f>0+O172+O176+O180</f>
      </c>
    </row>
    <row r="172" spans="1:16" ht="12.75">
      <c r="A172" s="25" t="s">
        <v>47</v>
      </c>
      <c s="29" t="s">
        <v>343</v>
      </c>
      <c s="29" t="s">
        <v>766</v>
      </c>
      <c s="25" t="s">
        <v>49</v>
      </c>
      <c s="30" t="s">
        <v>767</v>
      </c>
      <c s="31" t="s">
        <v>51</v>
      </c>
      <c s="32">
        <v>2</v>
      </c>
      <c s="33">
        <v>0</v>
      </c>
      <c s="33">
        <f>ROUND(ROUND(H172,2)*ROUND(G172,3),2)</f>
      </c>
      <c s="31" t="s">
        <v>604</v>
      </c>
      <c r="O172">
        <f>(I172*21)/100</f>
      </c>
      <c t="s">
        <v>23</v>
      </c>
    </row>
    <row r="173" spans="1:5" ht="12.75">
      <c r="A173" s="34" t="s">
        <v>53</v>
      </c>
      <c r="E173" s="35" t="s">
        <v>23</v>
      </c>
    </row>
    <row r="174" spans="1:5" ht="12.75">
      <c r="A174" s="36" t="s">
        <v>55</v>
      </c>
      <c r="E174" s="37" t="s">
        <v>87</v>
      </c>
    </row>
    <row r="175" spans="1:5" ht="12.75">
      <c r="A175" t="s">
        <v>57</v>
      </c>
      <c r="E175" s="35" t="s">
        <v>49</v>
      </c>
    </row>
    <row r="176" spans="1:16" ht="12.75">
      <c r="A176" s="25" t="s">
        <v>47</v>
      </c>
      <c s="29" t="s">
        <v>291</v>
      </c>
      <c s="29" t="s">
        <v>768</v>
      </c>
      <c s="25" t="s">
        <v>49</v>
      </c>
      <c s="30" t="s">
        <v>769</v>
      </c>
      <c s="31" t="s">
        <v>51</v>
      </c>
      <c s="32">
        <v>14</v>
      </c>
      <c s="33">
        <v>0</v>
      </c>
      <c s="33">
        <f>ROUND(ROUND(H176,2)*ROUND(G176,3),2)</f>
      </c>
      <c s="31" t="s">
        <v>604</v>
      </c>
      <c r="O176">
        <f>(I176*21)/100</f>
      </c>
      <c t="s">
        <v>23</v>
      </c>
    </row>
    <row r="177" spans="1:5" ht="12.75">
      <c r="A177" s="34" t="s">
        <v>53</v>
      </c>
      <c r="E177" s="35" t="s">
        <v>100</v>
      </c>
    </row>
    <row r="178" spans="1:5" ht="12.75">
      <c r="A178" s="36" t="s">
        <v>55</v>
      </c>
      <c r="E178" s="37" t="s">
        <v>751</v>
      </c>
    </row>
    <row r="179" spans="1:5" ht="12.75">
      <c r="A179" t="s">
        <v>57</v>
      </c>
      <c r="E179" s="35" t="s">
        <v>49</v>
      </c>
    </row>
    <row r="180" spans="1:16" ht="12.75">
      <c r="A180" s="25" t="s">
        <v>47</v>
      </c>
      <c s="29" t="s">
        <v>297</v>
      </c>
      <c s="29" t="s">
        <v>770</v>
      </c>
      <c s="25" t="s">
        <v>49</v>
      </c>
      <c s="30" t="s">
        <v>771</v>
      </c>
      <c s="31" t="s">
        <v>179</v>
      </c>
      <c s="32">
        <v>12</v>
      </c>
      <c s="33">
        <v>0</v>
      </c>
      <c s="33">
        <f>ROUND(ROUND(H180,2)*ROUND(G180,3),2)</f>
      </c>
      <c s="31" t="s">
        <v>604</v>
      </c>
      <c r="O180">
        <f>(I180*21)/100</f>
      </c>
      <c t="s">
        <v>23</v>
      </c>
    </row>
    <row r="181" spans="1:5" ht="12.75">
      <c r="A181" s="34" t="s">
        <v>53</v>
      </c>
      <c r="E181" s="35" t="s">
        <v>91</v>
      </c>
    </row>
    <row r="182" spans="1:5" ht="12.75">
      <c r="A182" s="36" t="s">
        <v>55</v>
      </c>
      <c r="E182" s="37" t="s">
        <v>678</v>
      </c>
    </row>
    <row r="183" spans="1:5" ht="12.75">
      <c r="A183" t="s">
        <v>57</v>
      </c>
      <c r="E183" s="35" t="s">
        <v>49</v>
      </c>
    </row>
    <row r="184" spans="1:18" ht="12.75" customHeight="1">
      <c r="A184" s="6" t="s">
        <v>45</v>
      </c>
      <c s="6"/>
      <c s="40" t="s">
        <v>12</v>
      </c>
      <c s="6"/>
      <c s="27" t="s">
        <v>772</v>
      </c>
      <c s="6"/>
      <c s="6"/>
      <c s="6"/>
      <c s="41">
        <f>0+Q184</f>
      </c>
      <c s="6"/>
      <c r="O184">
        <f>0+R184</f>
      </c>
      <c r="Q184">
        <f>0+I185</f>
      </c>
      <c>
        <f>0+O185</f>
      </c>
    </row>
    <row r="185" spans="1:16" ht="12.75">
      <c r="A185" s="25" t="s">
        <v>47</v>
      </c>
      <c s="29" t="s">
        <v>493</v>
      </c>
      <c s="29" t="s">
        <v>773</v>
      </c>
      <c s="25" t="s">
        <v>49</v>
      </c>
      <c s="30" t="s">
        <v>774</v>
      </c>
      <c s="31" t="s">
        <v>126</v>
      </c>
      <c s="32">
        <v>0.561</v>
      </c>
      <c s="33">
        <v>0</v>
      </c>
      <c s="33">
        <f>ROUND(ROUND(H185,2)*ROUND(G185,3),2)</f>
      </c>
      <c s="31" t="s">
        <v>604</v>
      </c>
      <c r="O185">
        <f>(I185*21)/100</f>
      </c>
      <c t="s">
        <v>23</v>
      </c>
    </row>
    <row r="186" spans="1:5" ht="12.75">
      <c r="A186" s="34" t="s">
        <v>53</v>
      </c>
      <c r="E186" s="35" t="s">
        <v>723</v>
      </c>
    </row>
    <row r="187" spans="1:5" ht="12.75">
      <c r="A187" s="36" t="s">
        <v>55</v>
      </c>
      <c r="E187" s="37" t="s">
        <v>724</v>
      </c>
    </row>
    <row r="188" spans="1:5" ht="12.75">
      <c r="A188" t="s">
        <v>57</v>
      </c>
      <c r="E188"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0+O8+O25+O30+O35+O88+O129+O142+O155+O160+O165+O170+O175+O180+O201+O214+O219+O224+O229+O298+O307+O312+O317+O322+O355</f>
      </c>
      <c t="s">
        <v>22</v>
      </c>
    </row>
    <row r="3" spans="1:16" ht="15" customHeight="1">
      <c r="A3" t="s">
        <v>12</v>
      </c>
      <c s="12" t="s">
        <v>14</v>
      </c>
      <c s="13" t="s">
        <v>15</v>
      </c>
      <c s="1"/>
      <c s="14" t="s">
        <v>16</v>
      </c>
      <c s="1"/>
      <c s="9"/>
      <c s="8" t="s">
        <v>775</v>
      </c>
      <c s="38">
        <f>0+I8+I25+I30+I35+I88+I129+I142+I155+I160+I165+I170+I175+I180+I201+I214+I219+I224+I229+I298+I307+I312+I317+I322+I355</f>
      </c>
      <c s="10"/>
      <c r="O3" t="s">
        <v>19</v>
      </c>
      <c t="s">
        <v>23</v>
      </c>
    </row>
    <row r="4" spans="1:16" ht="15" customHeight="1">
      <c r="A4" t="s">
        <v>17</v>
      </c>
      <c s="16" t="s">
        <v>18</v>
      </c>
      <c s="17" t="s">
        <v>775</v>
      </c>
      <c s="6"/>
      <c s="18" t="s">
        <v>776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44</v>
      </c>
      <c s="19"/>
      <c s="27" t="s">
        <v>600</v>
      </c>
      <c s="19"/>
      <c s="19"/>
      <c s="19"/>
      <c s="28">
        <f>0+Q8</f>
      </c>
      <c s="19"/>
      <c r="O8">
        <f>0+R8</f>
      </c>
      <c r="Q8">
        <f>0+I9+I13+I17+I21</f>
      </c>
      <c>
        <f>0+O9+O13+O17+O21</f>
      </c>
    </row>
    <row r="9" spans="1:16" ht="12.75">
      <c r="A9" s="25" t="s">
        <v>47</v>
      </c>
      <c s="29" t="s">
        <v>29</v>
      </c>
      <c s="29" t="s">
        <v>777</v>
      </c>
      <c s="25" t="s">
        <v>49</v>
      </c>
      <c s="30" t="s">
        <v>778</v>
      </c>
      <c s="31" t="s">
        <v>179</v>
      </c>
      <c s="32">
        <v>44</v>
      </c>
      <c s="33">
        <v>0</v>
      </c>
      <c s="33">
        <f>ROUND(ROUND(H9,2)*ROUND(G9,3),2)</f>
      </c>
      <c s="31" t="s">
        <v>604</v>
      </c>
      <c r="O9">
        <f>(I9*21)/100</f>
      </c>
      <c t="s">
        <v>23</v>
      </c>
    </row>
    <row r="10" spans="1:5" ht="12.75">
      <c r="A10" s="34" t="s">
        <v>53</v>
      </c>
      <c r="E10" s="35" t="s">
        <v>779</v>
      </c>
    </row>
    <row r="11" spans="1:5" ht="12.75">
      <c r="A11" s="36" t="s">
        <v>55</v>
      </c>
      <c r="E11" s="37" t="s">
        <v>780</v>
      </c>
    </row>
    <row r="12" spans="1:5" ht="12.75">
      <c r="A12" t="s">
        <v>57</v>
      </c>
      <c r="E12" s="35" t="s">
        <v>781</v>
      </c>
    </row>
    <row r="13" spans="1:16" ht="12.75">
      <c r="A13" s="25" t="s">
        <v>47</v>
      </c>
      <c s="29" t="s">
        <v>23</v>
      </c>
      <c s="29" t="s">
        <v>601</v>
      </c>
      <c s="25" t="s">
        <v>49</v>
      </c>
      <c s="30" t="s">
        <v>602</v>
      </c>
      <c s="31" t="s">
        <v>603</v>
      </c>
      <c s="32">
        <v>50</v>
      </c>
      <c s="33">
        <v>0</v>
      </c>
      <c s="33">
        <f>ROUND(ROUND(H13,2)*ROUND(G13,3),2)</f>
      </c>
      <c s="31" t="s">
        <v>604</v>
      </c>
      <c r="O13">
        <f>(I13*21)/100</f>
      </c>
      <c t="s">
        <v>23</v>
      </c>
    </row>
    <row r="14" spans="1:5" ht="25.5">
      <c r="A14" s="34" t="s">
        <v>53</v>
      </c>
      <c r="E14" s="35" t="s">
        <v>782</v>
      </c>
    </row>
    <row r="15" spans="1:5" ht="12.75">
      <c r="A15" s="36" t="s">
        <v>55</v>
      </c>
      <c r="E15" s="37" t="s">
        <v>783</v>
      </c>
    </row>
    <row r="16" spans="1:5" ht="12.75">
      <c r="A16" t="s">
        <v>57</v>
      </c>
      <c r="E16" s="35" t="s">
        <v>49</v>
      </c>
    </row>
    <row r="17" spans="1:16" ht="12.75">
      <c r="A17" s="25" t="s">
        <v>47</v>
      </c>
      <c s="29" t="s">
        <v>22</v>
      </c>
      <c s="29" t="s">
        <v>784</v>
      </c>
      <c s="25" t="s">
        <v>49</v>
      </c>
      <c s="30" t="s">
        <v>785</v>
      </c>
      <c s="31" t="s">
        <v>179</v>
      </c>
      <c s="32">
        <v>2.5</v>
      </c>
      <c s="33">
        <v>0</v>
      </c>
      <c s="33">
        <f>ROUND(ROUND(H17,2)*ROUND(G17,3),2)</f>
      </c>
      <c s="31" t="s">
        <v>604</v>
      </c>
      <c r="O17">
        <f>(I17*21)/100</f>
      </c>
      <c t="s">
        <v>23</v>
      </c>
    </row>
    <row r="18" spans="1:5" ht="25.5">
      <c r="A18" s="34" t="s">
        <v>53</v>
      </c>
      <c r="E18" s="35" t="s">
        <v>786</v>
      </c>
    </row>
    <row r="19" spans="1:5" ht="38.25">
      <c r="A19" s="36" t="s">
        <v>55</v>
      </c>
      <c r="E19" s="37" t="s">
        <v>787</v>
      </c>
    </row>
    <row r="20" spans="1:5" ht="12.75">
      <c r="A20" t="s">
        <v>57</v>
      </c>
      <c r="E20" s="35" t="s">
        <v>611</v>
      </c>
    </row>
    <row r="21" spans="1:16" ht="12.75">
      <c r="A21" s="25" t="s">
        <v>47</v>
      </c>
      <c s="29" t="s">
        <v>33</v>
      </c>
      <c s="29" t="s">
        <v>788</v>
      </c>
      <c s="25" t="s">
        <v>49</v>
      </c>
      <c s="30" t="s">
        <v>789</v>
      </c>
      <c s="31" t="s">
        <v>179</v>
      </c>
      <c s="32">
        <v>10.15</v>
      </c>
      <c s="33">
        <v>0</v>
      </c>
      <c s="33">
        <f>ROUND(ROUND(H21,2)*ROUND(G21,3),2)</f>
      </c>
      <c s="31" t="s">
        <v>604</v>
      </c>
      <c r="O21">
        <f>(I21*21)/100</f>
      </c>
      <c t="s">
        <v>23</v>
      </c>
    </row>
    <row r="22" spans="1:5" ht="25.5">
      <c r="A22" s="34" t="s">
        <v>53</v>
      </c>
      <c r="E22" s="35" t="s">
        <v>790</v>
      </c>
    </row>
    <row r="23" spans="1:5" ht="38.25">
      <c r="A23" s="36" t="s">
        <v>55</v>
      </c>
      <c r="E23" s="37" t="s">
        <v>791</v>
      </c>
    </row>
    <row r="24" spans="1:5" ht="12.75">
      <c r="A24" t="s">
        <v>57</v>
      </c>
      <c r="E24" s="35" t="s">
        <v>792</v>
      </c>
    </row>
    <row r="25" spans="1:18" ht="12.75" customHeight="1">
      <c r="A25" s="6" t="s">
        <v>45</v>
      </c>
      <c s="6"/>
      <c s="40" t="s">
        <v>793</v>
      </c>
      <c s="6"/>
      <c s="27" t="s">
        <v>794</v>
      </c>
      <c s="6"/>
      <c s="6"/>
      <c s="6"/>
      <c s="41">
        <f>0+Q25</f>
      </c>
      <c s="6"/>
      <c r="O25">
        <f>0+R25</f>
      </c>
      <c r="Q25">
        <f>0+I26</f>
      </c>
      <c>
        <f>0+O26</f>
      </c>
    </row>
    <row r="26" spans="1:16" ht="12.75">
      <c r="A26" s="25" t="s">
        <v>47</v>
      </c>
      <c s="29" t="s">
        <v>35</v>
      </c>
      <c s="29" t="s">
        <v>795</v>
      </c>
      <c s="25" t="s">
        <v>49</v>
      </c>
      <c s="30" t="s">
        <v>796</v>
      </c>
      <c s="31" t="s">
        <v>179</v>
      </c>
      <c s="32">
        <v>10.15</v>
      </c>
      <c s="33">
        <v>0</v>
      </c>
      <c s="33">
        <f>ROUND(ROUND(H26,2)*ROUND(G26,3),2)</f>
      </c>
      <c s="31"/>
      <c r="O26">
        <f>(I26*21)/100</f>
      </c>
      <c t="s">
        <v>23</v>
      </c>
    </row>
    <row r="27" spans="1:5" ht="38.25">
      <c r="A27" s="34" t="s">
        <v>53</v>
      </c>
      <c r="E27" s="35" t="s">
        <v>797</v>
      </c>
    </row>
    <row r="28" spans="1:5" ht="38.25">
      <c r="A28" s="36" t="s">
        <v>55</v>
      </c>
      <c r="E28" s="37" t="s">
        <v>798</v>
      </c>
    </row>
    <row r="29" spans="1:5" ht="12.75">
      <c r="A29" t="s">
        <v>57</v>
      </c>
      <c r="E29" s="35" t="s">
        <v>49</v>
      </c>
    </row>
    <row r="30" spans="1:18" ht="12.75" customHeight="1">
      <c r="A30" s="6" t="s">
        <v>45</v>
      </c>
      <c s="6"/>
      <c s="40" t="s">
        <v>91</v>
      </c>
      <c s="6"/>
      <c s="27" t="s">
        <v>612</v>
      </c>
      <c s="6"/>
      <c s="6"/>
      <c s="6"/>
      <c s="41">
        <f>0+Q30</f>
      </c>
      <c s="6"/>
      <c r="O30">
        <f>0+R30</f>
      </c>
      <c r="Q30">
        <f>0+I31</f>
      </c>
      <c>
        <f>0+O31</f>
      </c>
    </row>
    <row r="31" spans="1:16" ht="12.75">
      <c r="A31" s="25" t="s">
        <v>47</v>
      </c>
      <c s="29" t="s">
        <v>37</v>
      </c>
      <c s="29" t="s">
        <v>613</v>
      </c>
      <c s="25" t="s">
        <v>49</v>
      </c>
      <c s="30" t="s">
        <v>614</v>
      </c>
      <c s="31" t="s">
        <v>159</v>
      </c>
      <c s="32">
        <v>75.9</v>
      </c>
      <c s="33">
        <v>0</v>
      </c>
      <c s="33">
        <f>ROUND(ROUND(H31,2)*ROUND(G31,3),2)</f>
      </c>
      <c s="31" t="s">
        <v>604</v>
      </c>
      <c r="O31">
        <f>(I31*21)/100</f>
      </c>
      <c t="s">
        <v>23</v>
      </c>
    </row>
    <row r="32" spans="1:5" ht="12.75">
      <c r="A32" s="34" t="s">
        <v>53</v>
      </c>
      <c r="E32" s="35" t="s">
        <v>799</v>
      </c>
    </row>
    <row r="33" spans="1:5" ht="12.75">
      <c r="A33" s="36" t="s">
        <v>55</v>
      </c>
      <c r="E33" s="37" t="s">
        <v>800</v>
      </c>
    </row>
    <row r="34" spans="1:5" ht="12.75">
      <c r="A34" t="s">
        <v>57</v>
      </c>
      <c r="E34" s="35" t="s">
        <v>617</v>
      </c>
    </row>
    <row r="35" spans="1:18" ht="12.75" customHeight="1">
      <c r="A35" s="6" t="s">
        <v>45</v>
      </c>
      <c s="6"/>
      <c s="40" t="s">
        <v>96</v>
      </c>
      <c s="6"/>
      <c s="27" t="s">
        <v>618</v>
      </c>
      <c s="6"/>
      <c s="6"/>
      <c s="6"/>
      <c s="41">
        <f>0+Q35</f>
      </c>
      <c s="6"/>
      <c r="O35">
        <f>0+R35</f>
      </c>
      <c r="Q35">
        <f>0+I36+I40+I44+I48+I52+I56+I60+I64+I68+I72+I76+I80+I84</f>
      </c>
      <c>
        <f>0+O36+O40+O44+O48+O52+O56+O60+O64+O68+O72+O76+O80+O84</f>
      </c>
    </row>
    <row r="36" spans="1:16" ht="12.75">
      <c r="A36" s="25" t="s">
        <v>47</v>
      </c>
      <c s="29" t="s">
        <v>69</v>
      </c>
      <c s="29" t="s">
        <v>801</v>
      </c>
      <c s="25" t="s">
        <v>49</v>
      </c>
      <c s="30" t="s">
        <v>802</v>
      </c>
      <c s="31" t="s">
        <v>159</v>
      </c>
      <c s="32">
        <v>8</v>
      </c>
      <c s="33">
        <v>0</v>
      </c>
      <c s="33">
        <f>ROUND(ROUND(H36,2)*ROUND(G36,3),2)</f>
      </c>
      <c s="31" t="s">
        <v>604</v>
      </c>
      <c r="O36">
        <f>(I36*21)/100</f>
      </c>
      <c t="s">
        <v>23</v>
      </c>
    </row>
    <row r="37" spans="1:5" ht="25.5">
      <c r="A37" s="34" t="s">
        <v>53</v>
      </c>
      <c r="E37" s="35" t="s">
        <v>803</v>
      </c>
    </row>
    <row r="38" spans="1:5" ht="12.75">
      <c r="A38" s="36" t="s">
        <v>55</v>
      </c>
      <c r="E38" s="37" t="s">
        <v>804</v>
      </c>
    </row>
    <row r="39" spans="1:5" ht="25.5">
      <c r="A39" t="s">
        <v>57</v>
      </c>
      <c r="E39" s="35" t="s">
        <v>805</v>
      </c>
    </row>
    <row r="40" spans="1:16" ht="12.75">
      <c r="A40" s="25" t="s">
        <v>47</v>
      </c>
      <c s="29" t="s">
        <v>75</v>
      </c>
      <c s="29" t="s">
        <v>806</v>
      </c>
      <c s="25" t="s">
        <v>49</v>
      </c>
      <c s="30" t="s">
        <v>807</v>
      </c>
      <c s="31" t="s">
        <v>159</v>
      </c>
      <c s="32">
        <v>39.78</v>
      </c>
      <c s="33">
        <v>0</v>
      </c>
      <c s="33">
        <f>ROUND(ROUND(H40,2)*ROUND(G40,3),2)</f>
      </c>
      <c s="31" t="s">
        <v>604</v>
      </c>
      <c r="O40">
        <f>(I40*21)/100</f>
      </c>
      <c t="s">
        <v>23</v>
      </c>
    </row>
    <row r="41" spans="1:5" ht="12.75">
      <c r="A41" s="34" t="s">
        <v>53</v>
      </c>
      <c r="E41" s="35" t="s">
        <v>808</v>
      </c>
    </row>
    <row r="42" spans="1:5" ht="12.75">
      <c r="A42" s="36" t="s">
        <v>55</v>
      </c>
      <c r="E42" s="37" t="s">
        <v>809</v>
      </c>
    </row>
    <row r="43" spans="1:5" ht="12.75">
      <c r="A43" t="s">
        <v>57</v>
      </c>
      <c r="E43" s="35" t="s">
        <v>49</v>
      </c>
    </row>
    <row r="44" spans="1:16" ht="12.75">
      <c r="A44" s="25" t="s">
        <v>47</v>
      </c>
      <c s="29" t="s">
        <v>40</v>
      </c>
      <c s="29" t="s">
        <v>810</v>
      </c>
      <c s="25" t="s">
        <v>49</v>
      </c>
      <c s="30" t="s">
        <v>811</v>
      </c>
      <c s="31" t="s">
        <v>159</v>
      </c>
      <c s="32">
        <v>11.934</v>
      </c>
      <c s="33">
        <v>0</v>
      </c>
      <c s="33">
        <f>ROUND(ROUND(H44,2)*ROUND(G44,3),2)</f>
      </c>
      <c s="31" t="s">
        <v>604</v>
      </c>
      <c r="O44">
        <f>(I44*21)/100</f>
      </c>
      <c t="s">
        <v>23</v>
      </c>
    </row>
    <row r="45" spans="1:5" ht="12.75">
      <c r="A45" s="34" t="s">
        <v>53</v>
      </c>
      <c r="E45" s="35" t="s">
        <v>812</v>
      </c>
    </row>
    <row r="46" spans="1:5" ht="12.75">
      <c r="A46" s="36" t="s">
        <v>55</v>
      </c>
      <c r="E46" s="37" t="s">
        <v>813</v>
      </c>
    </row>
    <row r="47" spans="1:5" ht="25.5">
      <c r="A47" t="s">
        <v>57</v>
      </c>
      <c r="E47" s="35" t="s">
        <v>628</v>
      </c>
    </row>
    <row r="48" spans="1:16" ht="12.75">
      <c r="A48" s="25" t="s">
        <v>47</v>
      </c>
      <c s="29" t="s">
        <v>42</v>
      </c>
      <c s="29" t="s">
        <v>814</v>
      </c>
      <c s="25" t="s">
        <v>49</v>
      </c>
      <c s="30" t="s">
        <v>815</v>
      </c>
      <c s="31" t="s">
        <v>159</v>
      </c>
      <c s="32">
        <v>21.06</v>
      </c>
      <c s="33">
        <v>0</v>
      </c>
      <c s="33">
        <f>ROUND(ROUND(H48,2)*ROUND(G48,3),2)</f>
      </c>
      <c s="31" t="s">
        <v>604</v>
      </c>
      <c r="O48">
        <f>(I48*21)/100</f>
      </c>
      <c t="s">
        <v>23</v>
      </c>
    </row>
    <row r="49" spans="1:5" ht="12.75">
      <c r="A49" s="34" t="s">
        <v>53</v>
      </c>
      <c r="E49" s="35" t="s">
        <v>816</v>
      </c>
    </row>
    <row r="50" spans="1:5" ht="12.75">
      <c r="A50" s="36" t="s">
        <v>55</v>
      </c>
      <c r="E50" s="37" t="s">
        <v>817</v>
      </c>
    </row>
    <row r="51" spans="1:5" ht="12.75">
      <c r="A51" t="s">
        <v>57</v>
      </c>
      <c r="E51" s="35" t="s">
        <v>49</v>
      </c>
    </row>
    <row r="52" spans="1:16" ht="12.75">
      <c r="A52" s="25" t="s">
        <v>47</v>
      </c>
      <c s="29" t="s">
        <v>44</v>
      </c>
      <c s="29" t="s">
        <v>818</v>
      </c>
      <c s="25" t="s">
        <v>49</v>
      </c>
      <c s="30" t="s">
        <v>819</v>
      </c>
      <c s="31" t="s">
        <v>159</v>
      </c>
      <c s="32">
        <v>6.318</v>
      </c>
      <c s="33">
        <v>0</v>
      </c>
      <c s="33">
        <f>ROUND(ROUND(H52,2)*ROUND(G52,3),2)</f>
      </c>
      <c s="31" t="s">
        <v>604</v>
      </c>
      <c r="O52">
        <f>(I52*21)/100</f>
      </c>
      <c t="s">
        <v>23</v>
      </c>
    </row>
    <row r="53" spans="1:5" ht="12.75">
      <c r="A53" s="34" t="s">
        <v>53</v>
      </c>
      <c r="E53" s="35" t="s">
        <v>820</v>
      </c>
    </row>
    <row r="54" spans="1:5" ht="12.75">
      <c r="A54" s="36" t="s">
        <v>55</v>
      </c>
      <c r="E54" s="37" t="s">
        <v>821</v>
      </c>
    </row>
    <row r="55" spans="1:5" ht="25.5">
      <c r="A55" t="s">
        <v>57</v>
      </c>
      <c r="E55" s="35" t="s">
        <v>628</v>
      </c>
    </row>
    <row r="56" spans="1:16" ht="12.75">
      <c r="A56" s="25" t="s">
        <v>47</v>
      </c>
      <c s="29" t="s">
        <v>91</v>
      </c>
      <c s="29" t="s">
        <v>822</v>
      </c>
      <c s="25" t="s">
        <v>49</v>
      </c>
      <c s="30" t="s">
        <v>823</v>
      </c>
      <c s="31" t="s">
        <v>159</v>
      </c>
      <c s="32">
        <v>51.15</v>
      </c>
      <c s="33">
        <v>0</v>
      </c>
      <c s="33">
        <f>ROUND(ROUND(H56,2)*ROUND(G56,3),2)</f>
      </c>
      <c s="31" t="s">
        <v>604</v>
      </c>
      <c r="O56">
        <f>(I56*21)/100</f>
      </c>
      <c t="s">
        <v>23</v>
      </c>
    </row>
    <row r="57" spans="1:5" ht="12.75">
      <c r="A57" s="34" t="s">
        <v>53</v>
      </c>
      <c r="E57" s="35" t="s">
        <v>824</v>
      </c>
    </row>
    <row r="58" spans="1:5" ht="12.75">
      <c r="A58" s="36" t="s">
        <v>55</v>
      </c>
      <c r="E58" s="37" t="s">
        <v>825</v>
      </c>
    </row>
    <row r="59" spans="1:5" ht="76.5">
      <c r="A59" t="s">
        <v>57</v>
      </c>
      <c r="E59" s="35" t="s">
        <v>623</v>
      </c>
    </row>
    <row r="60" spans="1:16" ht="12.75">
      <c r="A60" s="25" t="s">
        <v>47</v>
      </c>
      <c s="29" t="s">
        <v>96</v>
      </c>
      <c s="29" t="s">
        <v>624</v>
      </c>
      <c s="25" t="s">
        <v>49</v>
      </c>
      <c s="30" t="s">
        <v>625</v>
      </c>
      <c s="31" t="s">
        <v>159</v>
      </c>
      <c s="32">
        <v>15.345</v>
      </c>
      <c s="33">
        <v>0</v>
      </c>
      <c s="33">
        <f>ROUND(ROUND(H60,2)*ROUND(G60,3),2)</f>
      </c>
      <c s="31" t="s">
        <v>604</v>
      </c>
      <c r="O60">
        <f>(I60*21)/100</f>
      </c>
      <c t="s">
        <v>23</v>
      </c>
    </row>
    <row r="61" spans="1:5" ht="12.75">
      <c r="A61" s="34" t="s">
        <v>53</v>
      </c>
      <c r="E61" s="35" t="s">
        <v>826</v>
      </c>
    </row>
    <row r="62" spans="1:5" ht="12.75">
      <c r="A62" s="36" t="s">
        <v>55</v>
      </c>
      <c r="E62" s="37" t="s">
        <v>827</v>
      </c>
    </row>
    <row r="63" spans="1:5" ht="25.5">
      <c r="A63" t="s">
        <v>57</v>
      </c>
      <c r="E63" s="35" t="s">
        <v>628</v>
      </c>
    </row>
    <row r="64" spans="1:16" ht="12.75">
      <c r="A64" s="25" t="s">
        <v>47</v>
      </c>
      <c s="29" t="s">
        <v>100</v>
      </c>
      <c s="29" t="s">
        <v>828</v>
      </c>
      <c s="25" t="s">
        <v>49</v>
      </c>
      <c s="30" t="s">
        <v>829</v>
      </c>
      <c s="31" t="s">
        <v>159</v>
      </c>
      <c s="32">
        <v>24.75</v>
      </c>
      <c s="33">
        <v>0</v>
      </c>
      <c s="33">
        <f>ROUND(ROUND(H64,2)*ROUND(G64,3),2)</f>
      </c>
      <c s="31" t="s">
        <v>604</v>
      </c>
      <c r="O64">
        <f>(I64*21)/100</f>
      </c>
      <c t="s">
        <v>23</v>
      </c>
    </row>
    <row r="65" spans="1:5" ht="12.75">
      <c r="A65" s="34" t="s">
        <v>53</v>
      </c>
      <c r="E65" s="35" t="s">
        <v>830</v>
      </c>
    </row>
    <row r="66" spans="1:5" ht="12.75">
      <c r="A66" s="36" t="s">
        <v>55</v>
      </c>
      <c r="E66" s="37" t="s">
        <v>831</v>
      </c>
    </row>
    <row r="67" spans="1:5" ht="76.5">
      <c r="A67" t="s">
        <v>57</v>
      </c>
      <c r="E67" s="35" t="s">
        <v>623</v>
      </c>
    </row>
    <row r="68" spans="1:16" ht="12.75">
      <c r="A68" s="25" t="s">
        <v>47</v>
      </c>
      <c s="29" t="s">
        <v>104</v>
      </c>
      <c s="29" t="s">
        <v>832</v>
      </c>
      <c s="25" t="s">
        <v>49</v>
      </c>
      <c s="30" t="s">
        <v>833</v>
      </c>
      <c s="31" t="s">
        <v>159</v>
      </c>
      <c s="32">
        <v>7.425</v>
      </c>
      <c s="33">
        <v>0</v>
      </c>
      <c s="33">
        <f>ROUND(ROUND(H68,2)*ROUND(G68,3),2)</f>
      </c>
      <c s="31" t="s">
        <v>604</v>
      </c>
      <c r="O68">
        <f>(I68*21)/100</f>
      </c>
      <c t="s">
        <v>23</v>
      </c>
    </row>
    <row r="69" spans="1:5" ht="12.75">
      <c r="A69" s="34" t="s">
        <v>53</v>
      </c>
      <c r="E69" s="35" t="s">
        <v>834</v>
      </c>
    </row>
    <row r="70" spans="1:5" ht="12.75">
      <c r="A70" s="36" t="s">
        <v>55</v>
      </c>
      <c r="E70" s="37" t="s">
        <v>835</v>
      </c>
    </row>
    <row r="71" spans="1:5" ht="25.5">
      <c r="A71" t="s">
        <v>57</v>
      </c>
      <c r="E71" s="35" t="s">
        <v>628</v>
      </c>
    </row>
    <row r="72" spans="1:16" ht="12.75">
      <c r="A72" s="25" t="s">
        <v>47</v>
      </c>
      <c s="29" t="s">
        <v>193</v>
      </c>
      <c s="29" t="s">
        <v>836</v>
      </c>
      <c s="25" t="s">
        <v>49</v>
      </c>
      <c s="30" t="s">
        <v>837</v>
      </c>
      <c s="31" t="s">
        <v>159</v>
      </c>
      <c s="32">
        <v>15.3</v>
      </c>
      <c s="33">
        <v>0</v>
      </c>
      <c s="33">
        <f>ROUND(ROUND(H72,2)*ROUND(G72,3),2)</f>
      </c>
      <c s="31" t="s">
        <v>604</v>
      </c>
      <c r="O72">
        <f>(I72*21)/100</f>
      </c>
      <c t="s">
        <v>23</v>
      </c>
    </row>
    <row r="73" spans="1:5" ht="12.75">
      <c r="A73" s="34" t="s">
        <v>53</v>
      </c>
      <c r="E73" s="35" t="s">
        <v>838</v>
      </c>
    </row>
    <row r="74" spans="1:5" ht="12.75">
      <c r="A74" s="36" t="s">
        <v>55</v>
      </c>
      <c r="E74" s="37" t="s">
        <v>839</v>
      </c>
    </row>
    <row r="75" spans="1:5" ht="12.75">
      <c r="A75" t="s">
        <v>57</v>
      </c>
      <c r="E75" s="35" t="s">
        <v>840</v>
      </c>
    </row>
    <row r="76" spans="1:16" ht="12.75">
      <c r="A76" s="25" t="s">
        <v>47</v>
      </c>
      <c s="29" t="s">
        <v>199</v>
      </c>
      <c s="29" t="s">
        <v>841</v>
      </c>
      <c s="25" t="s">
        <v>49</v>
      </c>
      <c s="30" t="s">
        <v>842</v>
      </c>
      <c s="31" t="s">
        <v>159</v>
      </c>
      <c s="32">
        <v>28.8</v>
      </c>
      <c s="33">
        <v>0</v>
      </c>
      <c s="33">
        <f>ROUND(ROUND(H76,2)*ROUND(G76,3),2)</f>
      </c>
      <c s="31" t="s">
        <v>604</v>
      </c>
      <c r="O76">
        <f>(I76*21)/100</f>
      </c>
      <c t="s">
        <v>23</v>
      </c>
    </row>
    <row r="77" spans="1:5" ht="12.75">
      <c r="A77" s="34" t="s">
        <v>53</v>
      </c>
      <c r="E77" s="35" t="s">
        <v>843</v>
      </c>
    </row>
    <row r="78" spans="1:5" ht="12.75">
      <c r="A78" s="36" t="s">
        <v>55</v>
      </c>
      <c r="E78" s="37" t="s">
        <v>844</v>
      </c>
    </row>
    <row r="79" spans="1:5" ht="25.5">
      <c r="A79" t="s">
        <v>57</v>
      </c>
      <c r="E79" s="35" t="s">
        <v>628</v>
      </c>
    </row>
    <row r="80" spans="1:16" ht="12.75">
      <c r="A80" s="25" t="s">
        <v>47</v>
      </c>
      <c s="29" t="s">
        <v>204</v>
      </c>
      <c s="29" t="s">
        <v>845</v>
      </c>
      <c s="25" t="s">
        <v>49</v>
      </c>
      <c s="30" t="s">
        <v>846</v>
      </c>
      <c s="31" t="s">
        <v>159</v>
      </c>
      <c s="32">
        <v>13.5</v>
      </c>
      <c s="33">
        <v>0</v>
      </c>
      <c s="33">
        <f>ROUND(ROUND(H80,2)*ROUND(G80,3),2)</f>
      </c>
      <c s="31" t="s">
        <v>604</v>
      </c>
      <c r="O80">
        <f>(I80*21)/100</f>
      </c>
      <c t="s">
        <v>23</v>
      </c>
    </row>
    <row r="81" spans="1:5" ht="12.75">
      <c r="A81" s="34" t="s">
        <v>53</v>
      </c>
      <c r="E81" s="35" t="s">
        <v>847</v>
      </c>
    </row>
    <row r="82" spans="1:5" ht="12.75">
      <c r="A82" s="36" t="s">
        <v>55</v>
      </c>
      <c r="E82" s="37" t="s">
        <v>848</v>
      </c>
    </row>
    <row r="83" spans="1:5" ht="12.75">
      <c r="A83" t="s">
        <v>57</v>
      </c>
      <c r="E83" s="35" t="s">
        <v>840</v>
      </c>
    </row>
    <row r="84" spans="1:16" ht="12.75">
      <c r="A84" s="25" t="s">
        <v>47</v>
      </c>
      <c s="29" t="s">
        <v>123</v>
      </c>
      <c s="29" t="s">
        <v>849</v>
      </c>
      <c s="25" t="s">
        <v>49</v>
      </c>
      <c s="30" t="s">
        <v>850</v>
      </c>
      <c s="31" t="s">
        <v>159</v>
      </c>
      <c s="32">
        <v>4.05</v>
      </c>
      <c s="33">
        <v>0</v>
      </c>
      <c s="33">
        <f>ROUND(ROUND(H84,2)*ROUND(G84,3),2)</f>
      </c>
      <c s="31" t="s">
        <v>604</v>
      </c>
      <c r="O84">
        <f>(I84*21)/100</f>
      </c>
      <c t="s">
        <v>23</v>
      </c>
    </row>
    <row r="85" spans="1:5" ht="12.75">
      <c r="A85" s="34" t="s">
        <v>53</v>
      </c>
      <c r="E85" s="35" t="s">
        <v>851</v>
      </c>
    </row>
    <row r="86" spans="1:5" ht="12.75">
      <c r="A86" s="36" t="s">
        <v>55</v>
      </c>
      <c r="E86" s="37" t="s">
        <v>852</v>
      </c>
    </row>
    <row r="87" spans="1:5" ht="25.5">
      <c r="A87" t="s">
        <v>57</v>
      </c>
      <c r="E87" s="35" t="s">
        <v>628</v>
      </c>
    </row>
    <row r="88" spans="1:18" ht="12.75" customHeight="1">
      <c r="A88" s="6" t="s">
        <v>45</v>
      </c>
      <c s="6"/>
      <c s="40" t="s">
        <v>104</v>
      </c>
      <c s="6"/>
      <c s="27" t="s">
        <v>629</v>
      </c>
      <c s="6"/>
      <c s="6"/>
      <c s="6"/>
      <c s="41">
        <f>0+Q88</f>
      </c>
      <c s="6"/>
      <c r="O88">
        <f>0+R88</f>
      </c>
      <c r="Q88">
        <f>0+I89+I93+I97+I101+I105+I109+I113+I117+I121+I125</f>
      </c>
      <c>
        <f>0+O89+O93+O97+O101+O105+O109+O113+O117+O121+O125</f>
      </c>
    </row>
    <row r="89" spans="1:16" ht="12.75">
      <c r="A89" s="25" t="s">
        <v>47</v>
      </c>
      <c s="29" t="s">
        <v>130</v>
      </c>
      <c s="29" t="s">
        <v>853</v>
      </c>
      <c s="25" t="s">
        <v>49</v>
      </c>
      <c s="30" t="s">
        <v>854</v>
      </c>
      <c s="31" t="s">
        <v>153</v>
      </c>
      <c s="32">
        <v>38.4</v>
      </c>
      <c s="33">
        <v>0</v>
      </c>
      <c s="33">
        <f>ROUND(ROUND(H89,2)*ROUND(G89,3),2)</f>
      </c>
      <c s="31" t="s">
        <v>604</v>
      </c>
      <c r="O89">
        <f>(I89*21)/100</f>
      </c>
      <c t="s">
        <v>23</v>
      </c>
    </row>
    <row r="90" spans="1:5" ht="12.75">
      <c r="A90" s="34" t="s">
        <v>53</v>
      </c>
      <c r="E90" s="35" t="s">
        <v>855</v>
      </c>
    </row>
    <row r="91" spans="1:5" ht="12.75">
      <c r="A91" s="36" t="s">
        <v>55</v>
      </c>
      <c r="E91" s="37" t="s">
        <v>856</v>
      </c>
    </row>
    <row r="92" spans="1:5" ht="25.5">
      <c r="A92" t="s">
        <v>57</v>
      </c>
      <c r="E92" s="35" t="s">
        <v>857</v>
      </c>
    </row>
    <row r="93" spans="1:16" ht="12.75">
      <c r="A93" s="25" t="s">
        <v>47</v>
      </c>
      <c s="29" t="s">
        <v>140</v>
      </c>
      <c s="29" t="s">
        <v>858</v>
      </c>
      <c s="25" t="s">
        <v>49</v>
      </c>
      <c s="30" t="s">
        <v>859</v>
      </c>
      <c s="31" t="s">
        <v>153</v>
      </c>
      <c s="32">
        <v>38.4</v>
      </c>
      <c s="33">
        <v>0</v>
      </c>
      <c s="33">
        <f>ROUND(ROUND(H93,2)*ROUND(G93,3),2)</f>
      </c>
      <c s="31" t="s">
        <v>604</v>
      </c>
      <c r="O93">
        <f>(I93*21)/100</f>
      </c>
      <c t="s">
        <v>23</v>
      </c>
    </row>
    <row r="94" spans="1:5" ht="12.75">
      <c r="A94" s="34" t="s">
        <v>53</v>
      </c>
      <c r="E94" s="35" t="s">
        <v>860</v>
      </c>
    </row>
    <row r="95" spans="1:5" ht="12.75">
      <c r="A95" s="36" t="s">
        <v>55</v>
      </c>
      <c r="E95" s="37" t="s">
        <v>861</v>
      </c>
    </row>
    <row r="96" spans="1:5" ht="12.75">
      <c r="A96" t="s">
        <v>57</v>
      </c>
      <c r="E96" s="35" t="s">
        <v>49</v>
      </c>
    </row>
    <row r="97" spans="1:16" ht="12.75">
      <c r="A97" s="25" t="s">
        <v>47</v>
      </c>
      <c s="29" t="s">
        <v>136</v>
      </c>
      <c s="29" t="s">
        <v>862</v>
      </c>
      <c s="25" t="s">
        <v>49</v>
      </c>
      <c s="30" t="s">
        <v>863</v>
      </c>
      <c s="31" t="s">
        <v>153</v>
      </c>
      <c s="32">
        <v>28.8</v>
      </c>
      <c s="33">
        <v>0</v>
      </c>
      <c s="33">
        <f>ROUND(ROUND(H97,2)*ROUND(G97,3),2)</f>
      </c>
      <c s="31" t="s">
        <v>604</v>
      </c>
      <c r="O97">
        <f>(I97*21)/100</f>
      </c>
      <c t="s">
        <v>23</v>
      </c>
    </row>
    <row r="98" spans="1:5" ht="12.75">
      <c r="A98" s="34" t="s">
        <v>53</v>
      </c>
      <c r="E98" s="35" t="s">
        <v>864</v>
      </c>
    </row>
    <row r="99" spans="1:5" ht="12.75">
      <c r="A99" s="36" t="s">
        <v>55</v>
      </c>
      <c r="E99" s="37" t="s">
        <v>844</v>
      </c>
    </row>
    <row r="100" spans="1:5" ht="12.75">
      <c r="A100" t="s">
        <v>57</v>
      </c>
      <c r="E100" s="35" t="s">
        <v>865</v>
      </c>
    </row>
    <row r="101" spans="1:16" ht="12.75">
      <c r="A101" s="25" t="s">
        <v>47</v>
      </c>
      <c s="29" t="s">
        <v>145</v>
      </c>
      <c s="29" t="s">
        <v>866</v>
      </c>
      <c s="25" t="s">
        <v>49</v>
      </c>
      <c s="30" t="s">
        <v>867</v>
      </c>
      <c s="31" t="s">
        <v>159</v>
      </c>
      <c s="32">
        <v>28.8</v>
      </c>
      <c s="33">
        <v>0</v>
      </c>
      <c s="33">
        <f>ROUND(ROUND(H101,2)*ROUND(G101,3),2)</f>
      </c>
      <c s="31" t="s">
        <v>604</v>
      </c>
      <c r="O101">
        <f>(I101*21)/100</f>
      </c>
      <c t="s">
        <v>23</v>
      </c>
    </row>
    <row r="102" spans="1:5" ht="12.75">
      <c r="A102" s="34" t="s">
        <v>53</v>
      </c>
      <c r="E102" s="35" t="s">
        <v>843</v>
      </c>
    </row>
    <row r="103" spans="1:5" ht="12.75">
      <c r="A103" s="36" t="s">
        <v>55</v>
      </c>
      <c r="E103" s="37" t="s">
        <v>844</v>
      </c>
    </row>
    <row r="104" spans="1:5" ht="12.75">
      <c r="A104" t="s">
        <v>57</v>
      </c>
      <c r="E104" s="35" t="s">
        <v>49</v>
      </c>
    </row>
    <row r="105" spans="1:16" ht="12.75">
      <c r="A105" s="25" t="s">
        <v>47</v>
      </c>
      <c s="29" t="s">
        <v>243</v>
      </c>
      <c s="29" t="s">
        <v>868</v>
      </c>
      <c s="25" t="s">
        <v>49</v>
      </c>
      <c s="30" t="s">
        <v>869</v>
      </c>
      <c s="31" t="s">
        <v>153</v>
      </c>
      <c s="32">
        <v>38.4</v>
      </c>
      <c s="33">
        <v>0</v>
      </c>
      <c s="33">
        <f>ROUND(ROUND(H105,2)*ROUND(G105,3),2)</f>
      </c>
      <c s="31" t="s">
        <v>604</v>
      </c>
      <c r="O105">
        <f>(I105*21)/100</f>
      </c>
      <c t="s">
        <v>23</v>
      </c>
    </row>
    <row r="106" spans="1:5" ht="12.75">
      <c r="A106" s="34" t="s">
        <v>53</v>
      </c>
      <c r="E106" s="35" t="s">
        <v>860</v>
      </c>
    </row>
    <row r="107" spans="1:5" ht="12.75">
      <c r="A107" s="36" t="s">
        <v>55</v>
      </c>
      <c r="E107" s="37" t="s">
        <v>861</v>
      </c>
    </row>
    <row r="108" spans="1:5" ht="25.5">
      <c r="A108" t="s">
        <v>57</v>
      </c>
      <c r="E108" s="35" t="s">
        <v>870</v>
      </c>
    </row>
    <row r="109" spans="1:16" ht="12.75">
      <c r="A109" s="25" t="s">
        <v>47</v>
      </c>
      <c s="29" t="s">
        <v>303</v>
      </c>
      <c s="29" t="s">
        <v>871</v>
      </c>
      <c s="25" t="s">
        <v>49</v>
      </c>
      <c s="30" t="s">
        <v>872</v>
      </c>
      <c s="31" t="s">
        <v>153</v>
      </c>
      <c s="32">
        <v>28.8</v>
      </c>
      <c s="33">
        <v>0</v>
      </c>
      <c s="33">
        <f>ROUND(ROUND(H109,2)*ROUND(G109,3),2)</f>
      </c>
      <c s="31" t="s">
        <v>604</v>
      </c>
      <c r="O109">
        <f>(I109*21)/100</f>
      </c>
      <c t="s">
        <v>23</v>
      </c>
    </row>
    <row r="110" spans="1:5" ht="12.75">
      <c r="A110" s="34" t="s">
        <v>53</v>
      </c>
      <c r="E110" s="35" t="s">
        <v>843</v>
      </c>
    </row>
    <row r="111" spans="1:5" ht="12.75">
      <c r="A111" s="36" t="s">
        <v>55</v>
      </c>
      <c r="E111" s="37" t="s">
        <v>844</v>
      </c>
    </row>
    <row r="112" spans="1:5" ht="12.75">
      <c r="A112" t="s">
        <v>57</v>
      </c>
      <c r="E112" s="35" t="s">
        <v>49</v>
      </c>
    </row>
    <row r="113" spans="1:16" ht="12.75">
      <c r="A113" s="25" t="s">
        <v>47</v>
      </c>
      <c s="29" t="s">
        <v>210</v>
      </c>
      <c s="29" t="s">
        <v>873</v>
      </c>
      <c s="25" t="s">
        <v>49</v>
      </c>
      <c s="30" t="s">
        <v>874</v>
      </c>
      <c s="31" t="s">
        <v>153</v>
      </c>
      <c s="32">
        <v>51.48</v>
      </c>
      <c s="33">
        <v>0</v>
      </c>
      <c s="33">
        <f>ROUND(ROUND(H113,2)*ROUND(G113,3),2)</f>
      </c>
      <c s="31" t="s">
        <v>604</v>
      </c>
      <c r="O113">
        <f>(I113*21)/100</f>
      </c>
      <c t="s">
        <v>23</v>
      </c>
    </row>
    <row r="114" spans="1:5" ht="12.75">
      <c r="A114" s="34" t="s">
        <v>53</v>
      </c>
      <c r="E114" s="35" t="s">
        <v>875</v>
      </c>
    </row>
    <row r="115" spans="1:5" ht="12.75">
      <c r="A115" s="36" t="s">
        <v>55</v>
      </c>
      <c r="E115" s="37" t="s">
        <v>876</v>
      </c>
    </row>
    <row r="116" spans="1:5" ht="38.25">
      <c r="A116" t="s">
        <v>57</v>
      </c>
      <c r="E116" s="35" t="s">
        <v>877</v>
      </c>
    </row>
    <row r="117" spans="1:16" ht="12.75">
      <c r="A117" s="25" t="s">
        <v>47</v>
      </c>
      <c s="29" t="s">
        <v>285</v>
      </c>
      <c s="29" t="s">
        <v>878</v>
      </c>
      <c s="25" t="s">
        <v>49</v>
      </c>
      <c s="30" t="s">
        <v>879</v>
      </c>
      <c s="31" t="s">
        <v>153</v>
      </c>
      <c s="32">
        <v>51.48</v>
      </c>
      <c s="33">
        <v>0</v>
      </c>
      <c s="33">
        <f>ROUND(ROUND(H117,2)*ROUND(G117,3),2)</f>
      </c>
      <c s="31" t="s">
        <v>604</v>
      </c>
      <c r="O117">
        <f>(I117*21)/100</f>
      </c>
      <c t="s">
        <v>23</v>
      </c>
    </row>
    <row r="118" spans="1:5" ht="12.75">
      <c r="A118" s="34" t="s">
        <v>53</v>
      </c>
      <c r="E118" s="35" t="s">
        <v>880</v>
      </c>
    </row>
    <row r="119" spans="1:5" ht="12.75">
      <c r="A119" s="36" t="s">
        <v>55</v>
      </c>
      <c r="E119" s="37" t="s">
        <v>881</v>
      </c>
    </row>
    <row r="120" spans="1:5" ht="12.75">
      <c r="A120" t="s">
        <v>57</v>
      </c>
      <c r="E120" s="35" t="s">
        <v>49</v>
      </c>
    </row>
    <row r="121" spans="1:16" ht="12.75">
      <c r="A121" s="25" t="s">
        <v>47</v>
      </c>
      <c s="29" t="s">
        <v>343</v>
      </c>
      <c s="29" t="s">
        <v>882</v>
      </c>
      <c s="25" t="s">
        <v>49</v>
      </c>
      <c s="30" t="s">
        <v>883</v>
      </c>
      <c s="31" t="s">
        <v>51</v>
      </c>
      <c s="32">
        <v>8</v>
      </c>
      <c s="33">
        <v>0</v>
      </c>
      <c s="33">
        <f>ROUND(ROUND(H121,2)*ROUND(G121,3),2)</f>
      </c>
      <c s="31" t="s">
        <v>604</v>
      </c>
      <c r="O121">
        <f>(I121*21)/100</f>
      </c>
      <c t="s">
        <v>23</v>
      </c>
    </row>
    <row r="122" spans="1:5" ht="12.75">
      <c r="A122" s="34" t="s">
        <v>53</v>
      </c>
      <c r="E122" s="35" t="s">
        <v>75</v>
      </c>
    </row>
    <row r="123" spans="1:5" ht="12.75">
      <c r="A123" s="36" t="s">
        <v>55</v>
      </c>
      <c r="E123" s="37" t="s">
        <v>804</v>
      </c>
    </row>
    <row r="124" spans="1:5" ht="51">
      <c r="A124" t="s">
        <v>57</v>
      </c>
      <c r="E124" s="35" t="s">
        <v>884</v>
      </c>
    </row>
    <row r="125" spans="1:16" ht="12.75">
      <c r="A125" s="25" t="s">
        <v>47</v>
      </c>
      <c s="29" t="s">
        <v>291</v>
      </c>
      <c s="29" t="s">
        <v>885</v>
      </c>
      <c s="25" t="s">
        <v>49</v>
      </c>
      <c s="30" t="s">
        <v>886</v>
      </c>
      <c s="31" t="s">
        <v>51</v>
      </c>
      <c s="32">
        <v>8</v>
      </c>
      <c s="33">
        <v>0</v>
      </c>
      <c s="33">
        <f>ROUND(ROUND(H125,2)*ROUND(G125,3),2)</f>
      </c>
      <c s="31" t="s">
        <v>604</v>
      </c>
      <c r="O125">
        <f>(I125*21)/100</f>
      </c>
      <c t="s">
        <v>23</v>
      </c>
    </row>
    <row r="126" spans="1:5" ht="12.75">
      <c r="A126" s="34" t="s">
        <v>53</v>
      </c>
      <c r="E126" s="35" t="s">
        <v>75</v>
      </c>
    </row>
    <row r="127" spans="1:5" ht="12.75">
      <c r="A127" s="36" t="s">
        <v>55</v>
      </c>
      <c r="E127" s="37" t="s">
        <v>804</v>
      </c>
    </row>
    <row r="128" spans="1:5" ht="51">
      <c r="A128" t="s">
        <v>57</v>
      </c>
      <c r="E128" s="35" t="s">
        <v>887</v>
      </c>
    </row>
    <row r="129" spans="1:18" ht="12.75" customHeight="1">
      <c r="A129" s="6" t="s">
        <v>45</v>
      </c>
      <c s="6"/>
      <c s="40" t="s">
        <v>193</v>
      </c>
      <c s="6"/>
      <c s="27" t="s">
        <v>639</v>
      </c>
      <c s="6"/>
      <c s="6"/>
      <c s="6"/>
      <c s="41">
        <f>0+Q129</f>
      </c>
      <c s="6"/>
      <c r="O129">
        <f>0+R129</f>
      </c>
      <c r="Q129">
        <f>0+I130+I134+I138</f>
      </c>
      <c>
        <f>0+O130+O134+O138</f>
      </c>
    </row>
    <row r="130" spans="1:16" ht="12.75">
      <c r="A130" s="25" t="s">
        <v>47</v>
      </c>
      <c s="29" t="s">
        <v>297</v>
      </c>
      <c s="29" t="s">
        <v>888</v>
      </c>
      <c s="25" t="s">
        <v>49</v>
      </c>
      <c s="30" t="s">
        <v>889</v>
      </c>
      <c s="31" t="s">
        <v>159</v>
      </c>
      <c s="32">
        <v>136.74</v>
      </c>
      <c s="33">
        <v>0</v>
      </c>
      <c s="33">
        <f>ROUND(ROUND(H130,2)*ROUND(G130,3),2)</f>
      </c>
      <c s="31" t="s">
        <v>604</v>
      </c>
      <c r="O130">
        <f>(I130*21)/100</f>
      </c>
      <c t="s">
        <v>23</v>
      </c>
    </row>
    <row r="131" spans="1:5" ht="25.5">
      <c r="A131" s="34" t="s">
        <v>53</v>
      </c>
      <c r="E131" s="35" t="s">
        <v>890</v>
      </c>
    </row>
    <row r="132" spans="1:5" ht="38.25">
      <c r="A132" s="36" t="s">
        <v>55</v>
      </c>
      <c r="E132" s="37" t="s">
        <v>891</v>
      </c>
    </row>
    <row r="133" spans="1:5" ht="102">
      <c r="A133" t="s">
        <v>57</v>
      </c>
      <c r="E133" s="35" t="s">
        <v>892</v>
      </c>
    </row>
    <row r="134" spans="1:16" ht="12.75">
      <c r="A134" s="25" t="s">
        <v>47</v>
      </c>
      <c s="29" t="s">
        <v>493</v>
      </c>
      <c s="29" t="s">
        <v>645</v>
      </c>
      <c s="25" t="s">
        <v>132</v>
      </c>
      <c s="30" t="s">
        <v>893</v>
      </c>
      <c s="31" t="s">
        <v>159</v>
      </c>
      <c s="32">
        <v>108.359</v>
      </c>
      <c s="33">
        <v>0</v>
      </c>
      <c s="33">
        <f>ROUND(ROUND(H134,2)*ROUND(G134,3),2)</f>
      </c>
      <c s="31" t="s">
        <v>604</v>
      </c>
      <c r="O134">
        <f>(I134*21)/100</f>
      </c>
      <c t="s">
        <v>23</v>
      </c>
    </row>
    <row r="135" spans="1:5" ht="25.5">
      <c r="A135" s="34" t="s">
        <v>53</v>
      </c>
      <c r="E135" s="35" t="s">
        <v>894</v>
      </c>
    </row>
    <row r="136" spans="1:5" ht="51">
      <c r="A136" s="36" t="s">
        <v>55</v>
      </c>
      <c r="E136" s="37" t="s">
        <v>895</v>
      </c>
    </row>
    <row r="137" spans="1:5" ht="12.75">
      <c r="A137" t="s">
        <v>57</v>
      </c>
      <c r="E137" s="35" t="s">
        <v>49</v>
      </c>
    </row>
    <row r="138" spans="1:16" ht="12.75">
      <c r="A138" s="25" t="s">
        <v>47</v>
      </c>
      <c s="29" t="s">
        <v>356</v>
      </c>
      <c s="29" t="s">
        <v>645</v>
      </c>
      <c s="25" t="s">
        <v>137</v>
      </c>
      <c s="30" t="s">
        <v>646</v>
      </c>
      <c s="31" t="s">
        <v>159</v>
      </c>
      <c s="32">
        <v>165.54</v>
      </c>
      <c s="33">
        <v>0</v>
      </c>
      <c s="33">
        <f>ROUND(ROUND(H138,2)*ROUND(G138,3),2)</f>
      </c>
      <c s="31" t="s">
        <v>604</v>
      </c>
      <c r="O138">
        <f>(I138*21)/100</f>
      </c>
      <c t="s">
        <v>23</v>
      </c>
    </row>
    <row r="139" spans="1:5" ht="38.25">
      <c r="A139" s="34" t="s">
        <v>53</v>
      </c>
      <c r="E139" s="35" t="s">
        <v>896</v>
      </c>
    </row>
    <row r="140" spans="1:5" ht="51">
      <c r="A140" s="36" t="s">
        <v>55</v>
      </c>
      <c r="E140" s="37" t="s">
        <v>897</v>
      </c>
    </row>
    <row r="141" spans="1:5" ht="12.75">
      <c r="A141" t="s">
        <v>57</v>
      </c>
      <c r="E141" s="35" t="s">
        <v>49</v>
      </c>
    </row>
    <row r="142" spans="1:18" ht="12.75" customHeight="1">
      <c r="A142" s="6" t="s">
        <v>45</v>
      </c>
      <c s="6"/>
      <c s="40" t="s">
        <v>199</v>
      </c>
      <c s="6"/>
      <c s="27" t="s">
        <v>649</v>
      </c>
      <c s="6"/>
      <c s="6"/>
      <c s="6"/>
      <c s="41">
        <f>0+Q142</f>
      </c>
      <c s="6"/>
      <c r="O142">
        <f>0+R142</f>
      </c>
      <c r="Q142">
        <f>0+I143+I147+I151</f>
      </c>
      <c>
        <f>0+O143+O147+O151</f>
      </c>
    </row>
    <row r="143" spans="1:16" ht="12.75">
      <c r="A143" s="25" t="s">
        <v>47</v>
      </c>
      <c s="29" t="s">
        <v>475</v>
      </c>
      <c s="29" t="s">
        <v>650</v>
      </c>
      <c s="25" t="s">
        <v>49</v>
      </c>
      <c s="30" t="s">
        <v>651</v>
      </c>
      <c s="31" t="s">
        <v>159</v>
      </c>
      <c s="32">
        <v>165.54</v>
      </c>
      <c s="33">
        <v>0</v>
      </c>
      <c s="33">
        <f>ROUND(ROUND(H143,2)*ROUND(G143,3),2)</f>
      </c>
      <c s="31" t="s">
        <v>604</v>
      </c>
      <c r="O143">
        <f>(I143*21)/100</f>
      </c>
      <c t="s">
        <v>23</v>
      </c>
    </row>
    <row r="144" spans="1:5" ht="12.75">
      <c r="A144" s="34" t="s">
        <v>53</v>
      </c>
      <c r="E144" s="35" t="s">
        <v>898</v>
      </c>
    </row>
    <row r="145" spans="1:5" ht="12.75">
      <c r="A145" s="36" t="s">
        <v>55</v>
      </c>
      <c r="E145" s="37" t="s">
        <v>899</v>
      </c>
    </row>
    <row r="146" spans="1:5" ht="25.5">
      <c r="A146" t="s">
        <v>57</v>
      </c>
      <c r="E146" s="35" t="s">
        <v>654</v>
      </c>
    </row>
    <row r="147" spans="1:16" ht="12.75">
      <c r="A147" s="25" t="s">
        <v>47</v>
      </c>
      <c s="29" t="s">
        <v>560</v>
      </c>
      <c s="29" t="s">
        <v>900</v>
      </c>
      <c s="25" t="s">
        <v>49</v>
      </c>
      <c s="30" t="s">
        <v>901</v>
      </c>
      <c s="31" t="s">
        <v>159</v>
      </c>
      <c s="32">
        <v>108.359</v>
      </c>
      <c s="33">
        <v>0</v>
      </c>
      <c s="33">
        <f>ROUND(ROUND(H147,2)*ROUND(G147,3),2)</f>
      </c>
      <c s="31" t="s">
        <v>604</v>
      </c>
      <c r="O147">
        <f>(I147*21)/100</f>
      </c>
      <c t="s">
        <v>23</v>
      </c>
    </row>
    <row r="148" spans="1:5" ht="51">
      <c r="A148" s="34" t="s">
        <v>53</v>
      </c>
      <c r="E148" s="35" t="s">
        <v>902</v>
      </c>
    </row>
    <row r="149" spans="1:5" ht="51">
      <c r="A149" s="36" t="s">
        <v>55</v>
      </c>
      <c r="E149" s="37" t="s">
        <v>895</v>
      </c>
    </row>
    <row r="150" spans="1:5" ht="25.5">
      <c r="A150" t="s">
        <v>57</v>
      </c>
      <c r="E150" s="35" t="s">
        <v>903</v>
      </c>
    </row>
    <row r="151" spans="1:16" ht="12.75">
      <c r="A151" s="25" t="s">
        <v>47</v>
      </c>
      <c s="29" t="s">
        <v>444</v>
      </c>
      <c s="29" t="s">
        <v>660</v>
      </c>
      <c s="25" t="s">
        <v>49</v>
      </c>
      <c s="30" t="s">
        <v>661</v>
      </c>
      <c s="31" t="s">
        <v>159</v>
      </c>
      <c s="32">
        <v>14.438</v>
      </c>
      <c s="33">
        <v>0</v>
      </c>
      <c s="33">
        <f>ROUND(ROUND(H151,2)*ROUND(G151,3),2)</f>
      </c>
      <c s="31" t="s">
        <v>604</v>
      </c>
      <c r="O151">
        <f>(I151*21)/100</f>
      </c>
      <c t="s">
        <v>23</v>
      </c>
    </row>
    <row r="152" spans="1:5" ht="25.5">
      <c r="A152" s="34" t="s">
        <v>53</v>
      </c>
      <c r="E152" s="35" t="s">
        <v>904</v>
      </c>
    </row>
    <row r="153" spans="1:5" ht="12.75">
      <c r="A153" s="36" t="s">
        <v>55</v>
      </c>
      <c r="E153" s="37" t="s">
        <v>905</v>
      </c>
    </row>
    <row r="154" spans="1:5" ht="12.75">
      <c r="A154" t="s">
        <v>57</v>
      </c>
      <c r="E154" s="35" t="s">
        <v>664</v>
      </c>
    </row>
    <row r="155" spans="1:18" ht="12.75" customHeight="1">
      <c r="A155" s="6" t="s">
        <v>45</v>
      </c>
      <c s="6"/>
      <c s="40" t="s">
        <v>123</v>
      </c>
      <c s="6"/>
      <c s="27" t="s">
        <v>665</v>
      </c>
      <c s="6"/>
      <c s="6"/>
      <c s="6"/>
      <c s="41">
        <f>0+Q155</f>
      </c>
      <c s="6"/>
      <c r="O155">
        <f>0+R155</f>
      </c>
      <c r="Q155">
        <f>0+I156</f>
      </c>
      <c>
        <f>0+O156</f>
      </c>
    </row>
    <row r="156" spans="1:16" ht="12.75">
      <c r="A156" s="25" t="s">
        <v>47</v>
      </c>
      <c s="29" t="s">
        <v>508</v>
      </c>
      <c s="29" t="s">
        <v>666</v>
      </c>
      <c s="25" t="s">
        <v>49</v>
      </c>
      <c s="30" t="s">
        <v>667</v>
      </c>
      <c s="31" t="s">
        <v>159</v>
      </c>
      <c s="32">
        <v>165.54</v>
      </c>
      <c s="33">
        <v>0</v>
      </c>
      <c s="33">
        <f>ROUND(ROUND(H156,2)*ROUND(G156,3),2)</f>
      </c>
      <c s="31" t="s">
        <v>604</v>
      </c>
      <c r="O156">
        <f>(I156*21)/100</f>
      </c>
      <c t="s">
        <v>23</v>
      </c>
    </row>
    <row r="157" spans="1:5" ht="12.75">
      <c r="A157" s="34" t="s">
        <v>53</v>
      </c>
      <c r="E157" s="35" t="s">
        <v>898</v>
      </c>
    </row>
    <row r="158" spans="1:5" ht="12.75">
      <c r="A158" s="36" t="s">
        <v>55</v>
      </c>
      <c r="E158" s="37" t="s">
        <v>899</v>
      </c>
    </row>
    <row r="159" spans="1:5" ht="12.75">
      <c r="A159" t="s">
        <v>57</v>
      </c>
      <c r="E159" s="35" t="s">
        <v>668</v>
      </c>
    </row>
    <row r="160" spans="1:18" ht="12.75" customHeight="1">
      <c r="A160" s="6" t="s">
        <v>45</v>
      </c>
      <c s="6"/>
      <c s="40" t="s">
        <v>140</v>
      </c>
      <c s="6"/>
      <c s="27" t="s">
        <v>906</v>
      </c>
      <c s="6"/>
      <c s="6"/>
      <c s="6"/>
      <c s="41">
        <f>0+Q160</f>
      </c>
      <c s="6"/>
      <c r="O160">
        <f>0+R160</f>
      </c>
      <c r="Q160">
        <f>0+I161</f>
      </c>
      <c>
        <f>0+O161</f>
      </c>
    </row>
    <row r="161" spans="1:16" ht="12.75">
      <c r="A161" s="25" t="s">
        <v>47</v>
      </c>
      <c s="29" t="s">
        <v>332</v>
      </c>
      <c s="29" t="s">
        <v>907</v>
      </c>
      <c s="25" t="s">
        <v>49</v>
      </c>
      <c s="30" t="s">
        <v>908</v>
      </c>
      <c s="31" t="s">
        <v>179</v>
      </c>
      <c s="32">
        <v>22</v>
      </c>
      <c s="33">
        <v>0</v>
      </c>
      <c s="33">
        <f>ROUND(ROUND(H161,2)*ROUND(G161,3),2)</f>
      </c>
      <c s="31" t="s">
        <v>604</v>
      </c>
      <c r="O161">
        <f>(I161*21)/100</f>
      </c>
      <c t="s">
        <v>23</v>
      </c>
    </row>
    <row r="162" spans="1:5" ht="25.5">
      <c r="A162" s="34" t="s">
        <v>53</v>
      </c>
      <c r="E162" s="35" t="s">
        <v>909</v>
      </c>
    </row>
    <row r="163" spans="1:5" ht="12.75">
      <c r="A163" s="36" t="s">
        <v>55</v>
      </c>
      <c r="E163" s="37" t="s">
        <v>910</v>
      </c>
    </row>
    <row r="164" spans="1:5" ht="12.75">
      <c r="A164" t="s">
        <v>57</v>
      </c>
      <c r="E164" s="35" t="s">
        <v>49</v>
      </c>
    </row>
    <row r="165" spans="1:18" ht="12.75" customHeight="1">
      <c r="A165" s="6" t="s">
        <v>45</v>
      </c>
      <c s="6"/>
      <c s="40" t="s">
        <v>243</v>
      </c>
      <c s="6"/>
      <c s="27" t="s">
        <v>911</v>
      </c>
      <c s="6"/>
      <c s="6"/>
      <c s="6"/>
      <c s="41">
        <f>0+Q165</f>
      </c>
      <c s="6"/>
      <c r="O165">
        <f>0+R165</f>
      </c>
      <c r="Q165">
        <f>0+I166</f>
      </c>
      <c>
        <f>0+O166</f>
      </c>
    </row>
    <row r="166" spans="1:16" ht="12.75">
      <c r="A166" s="25" t="s">
        <v>47</v>
      </c>
      <c s="29" t="s">
        <v>337</v>
      </c>
      <c s="29" t="s">
        <v>912</v>
      </c>
      <c s="25" t="s">
        <v>49</v>
      </c>
      <c s="30" t="s">
        <v>913</v>
      </c>
      <c s="31" t="s">
        <v>179</v>
      </c>
      <c s="32">
        <v>1</v>
      </c>
      <c s="33">
        <v>0</v>
      </c>
      <c s="33">
        <f>ROUND(ROUND(H166,2)*ROUND(G166,3),2)</f>
      </c>
      <c s="31" t="s">
        <v>604</v>
      </c>
      <c r="O166">
        <f>(I166*21)/100</f>
      </c>
      <c t="s">
        <v>23</v>
      </c>
    </row>
    <row r="167" spans="1:5" ht="25.5">
      <c r="A167" s="34" t="s">
        <v>53</v>
      </c>
      <c r="E167" s="35" t="s">
        <v>914</v>
      </c>
    </row>
    <row r="168" spans="1:5" ht="12.75">
      <c r="A168" s="36" t="s">
        <v>55</v>
      </c>
      <c r="E168" s="37" t="s">
        <v>691</v>
      </c>
    </row>
    <row r="169" spans="1:5" ht="38.25">
      <c r="A169" t="s">
        <v>57</v>
      </c>
      <c r="E169" s="35" t="s">
        <v>915</v>
      </c>
    </row>
    <row r="170" spans="1:18" ht="12.75" customHeight="1">
      <c r="A170" s="6" t="s">
        <v>45</v>
      </c>
      <c s="6"/>
      <c s="40" t="s">
        <v>356</v>
      </c>
      <c s="6"/>
      <c s="27" t="s">
        <v>916</v>
      </c>
      <c s="6"/>
      <c s="6"/>
      <c s="6"/>
      <c s="41">
        <f>0+Q170</f>
      </c>
      <c s="6"/>
      <c r="O170">
        <f>0+R170</f>
      </c>
      <c r="Q170">
        <f>0+I171</f>
      </c>
      <c>
        <f>0+O171</f>
      </c>
    </row>
    <row r="171" spans="1:16" ht="12.75">
      <c r="A171" s="25" t="s">
        <v>47</v>
      </c>
      <c s="29" t="s">
        <v>582</v>
      </c>
      <c s="29" t="s">
        <v>917</v>
      </c>
      <c s="25" t="s">
        <v>49</v>
      </c>
      <c s="30" t="s">
        <v>918</v>
      </c>
      <c s="31" t="s">
        <v>126</v>
      </c>
      <c s="32">
        <v>0.092</v>
      </c>
      <c s="33">
        <v>0</v>
      </c>
      <c s="33">
        <f>ROUND(ROUND(H171,2)*ROUND(G171,3),2)</f>
      </c>
      <c s="31" t="s">
        <v>604</v>
      </c>
      <c r="O171">
        <f>(I171*21)/100</f>
      </c>
      <c t="s">
        <v>23</v>
      </c>
    </row>
    <row r="172" spans="1:5" ht="38.25">
      <c r="A172" s="34" t="s">
        <v>53</v>
      </c>
      <c r="E172" s="35" t="s">
        <v>919</v>
      </c>
    </row>
    <row r="173" spans="1:5" ht="38.25">
      <c r="A173" s="36" t="s">
        <v>55</v>
      </c>
      <c r="E173" s="37" t="s">
        <v>920</v>
      </c>
    </row>
    <row r="174" spans="1:5" ht="12.75">
      <c r="A174" t="s">
        <v>57</v>
      </c>
      <c r="E174" s="35" t="s">
        <v>49</v>
      </c>
    </row>
    <row r="175" spans="1:18" ht="12.75" customHeight="1">
      <c r="A175" s="6" t="s">
        <v>45</v>
      </c>
      <c s="6"/>
      <c s="40" t="s">
        <v>337</v>
      </c>
      <c s="6"/>
      <c s="27" t="s">
        <v>921</v>
      </c>
      <c s="6"/>
      <c s="6"/>
      <c s="6"/>
      <c s="41">
        <f>0+Q175</f>
      </c>
      <c s="6"/>
      <c r="O175">
        <f>0+R175</f>
      </c>
      <c r="Q175">
        <f>0+I176</f>
      </c>
      <c>
        <f>0+O176</f>
      </c>
    </row>
    <row r="176" spans="1:16" ht="12.75">
      <c r="A176" s="25" t="s">
        <v>47</v>
      </c>
      <c s="29" t="s">
        <v>326</v>
      </c>
      <c s="29" t="s">
        <v>922</v>
      </c>
      <c s="25" t="s">
        <v>49</v>
      </c>
      <c s="30" t="s">
        <v>923</v>
      </c>
      <c s="31" t="s">
        <v>159</v>
      </c>
      <c s="32">
        <v>5.923</v>
      </c>
      <c s="33">
        <v>0</v>
      </c>
      <c s="33">
        <f>ROUND(ROUND(H176,2)*ROUND(G176,3),2)</f>
      </c>
      <c s="31" t="s">
        <v>604</v>
      </c>
      <c r="O176">
        <f>(I176*21)/100</f>
      </c>
      <c t="s">
        <v>23</v>
      </c>
    </row>
    <row r="177" spans="1:5" ht="51">
      <c r="A177" s="34" t="s">
        <v>53</v>
      </c>
      <c r="E177" s="35" t="s">
        <v>924</v>
      </c>
    </row>
    <row r="178" spans="1:5" ht="51">
      <c r="A178" s="36" t="s">
        <v>55</v>
      </c>
      <c r="E178" s="37" t="s">
        <v>925</v>
      </c>
    </row>
    <row r="179" spans="1:5" ht="25.5">
      <c r="A179" t="s">
        <v>57</v>
      </c>
      <c r="E179" s="35" t="s">
        <v>926</v>
      </c>
    </row>
    <row r="180" spans="1:18" ht="12.75" customHeight="1">
      <c r="A180" s="6" t="s">
        <v>45</v>
      </c>
      <c s="6"/>
      <c s="40" t="s">
        <v>463</v>
      </c>
      <c s="6"/>
      <c s="27" t="s">
        <v>669</v>
      </c>
      <c s="6"/>
      <c s="6"/>
      <c s="6"/>
      <c s="41">
        <f>0+Q180</f>
      </c>
      <c s="6"/>
      <c r="O180">
        <f>0+R180</f>
      </c>
      <c r="Q180">
        <f>0+I181+I185+I189+I193+I197</f>
      </c>
      <c>
        <f>0+O181+O185+O189+O193+O197</f>
      </c>
    </row>
    <row r="181" spans="1:16" ht="12.75">
      <c r="A181" s="25" t="s">
        <v>47</v>
      </c>
      <c s="29" t="s">
        <v>451</v>
      </c>
      <c s="29" t="s">
        <v>670</v>
      </c>
      <c s="25" t="s">
        <v>49</v>
      </c>
      <c s="30" t="s">
        <v>671</v>
      </c>
      <c s="31" t="s">
        <v>159</v>
      </c>
      <c s="32">
        <v>4.86</v>
      </c>
      <c s="33">
        <v>0</v>
      </c>
      <c s="33">
        <f>ROUND(ROUND(H181,2)*ROUND(G181,3),2)</f>
      </c>
      <c s="31" t="s">
        <v>604</v>
      </c>
      <c r="O181">
        <f>(I181*21)/100</f>
      </c>
      <c t="s">
        <v>23</v>
      </c>
    </row>
    <row r="182" spans="1:5" ht="25.5">
      <c r="A182" s="34" t="s">
        <v>53</v>
      </c>
      <c r="E182" s="35" t="s">
        <v>927</v>
      </c>
    </row>
    <row r="183" spans="1:5" ht="38.25">
      <c r="A183" s="36" t="s">
        <v>55</v>
      </c>
      <c r="E183" s="37" t="s">
        <v>928</v>
      </c>
    </row>
    <row r="184" spans="1:5" ht="25.5">
      <c r="A184" t="s">
        <v>57</v>
      </c>
      <c r="E184" s="35" t="s">
        <v>674</v>
      </c>
    </row>
    <row r="185" spans="1:16" ht="12.75">
      <c r="A185" s="25" t="s">
        <v>47</v>
      </c>
      <c s="29" t="s">
        <v>457</v>
      </c>
      <c s="29" t="s">
        <v>929</v>
      </c>
      <c s="25" t="s">
        <v>49</v>
      </c>
      <c s="30" t="s">
        <v>930</v>
      </c>
      <c s="31" t="s">
        <v>159</v>
      </c>
      <c s="32">
        <v>1.35</v>
      </c>
      <c s="33">
        <v>0</v>
      </c>
      <c s="33">
        <f>ROUND(ROUND(H185,2)*ROUND(G185,3),2)</f>
      </c>
      <c s="31" t="s">
        <v>604</v>
      </c>
      <c r="O185">
        <f>(I185*21)/100</f>
      </c>
      <c t="s">
        <v>23</v>
      </c>
    </row>
    <row r="186" spans="1:5" ht="12.75">
      <c r="A186" s="34" t="s">
        <v>53</v>
      </c>
      <c r="E186" s="35" t="s">
        <v>931</v>
      </c>
    </row>
    <row r="187" spans="1:5" ht="12.75">
      <c r="A187" s="36" t="s">
        <v>55</v>
      </c>
      <c r="E187" s="37" t="s">
        <v>932</v>
      </c>
    </row>
    <row r="188" spans="1:5" ht="38.25">
      <c r="A188" t="s">
        <v>57</v>
      </c>
      <c r="E188" s="35" t="s">
        <v>933</v>
      </c>
    </row>
    <row r="189" spans="1:16" ht="12.75">
      <c r="A189" s="25" t="s">
        <v>47</v>
      </c>
      <c s="29" t="s">
        <v>315</v>
      </c>
      <c s="29" t="s">
        <v>934</v>
      </c>
      <c s="25" t="s">
        <v>49</v>
      </c>
      <c s="30" t="s">
        <v>935</v>
      </c>
      <c s="31" t="s">
        <v>159</v>
      </c>
      <c s="32">
        <v>5.137</v>
      </c>
      <c s="33">
        <v>0</v>
      </c>
      <c s="33">
        <f>ROUND(ROUND(H189,2)*ROUND(G189,3),2)</f>
      </c>
      <c s="31" t="s">
        <v>604</v>
      </c>
      <c r="O189">
        <f>(I189*21)/100</f>
      </c>
      <c t="s">
        <v>23</v>
      </c>
    </row>
    <row r="190" spans="1:5" ht="38.25">
      <c r="A190" s="34" t="s">
        <v>53</v>
      </c>
      <c r="E190" s="35" t="s">
        <v>936</v>
      </c>
    </row>
    <row r="191" spans="1:5" ht="38.25">
      <c r="A191" s="36" t="s">
        <v>55</v>
      </c>
      <c r="E191" s="37" t="s">
        <v>937</v>
      </c>
    </row>
    <row r="192" spans="1:5" ht="51">
      <c r="A192" t="s">
        <v>57</v>
      </c>
      <c r="E192" s="35" t="s">
        <v>938</v>
      </c>
    </row>
    <row r="193" spans="1:16" ht="12.75">
      <c r="A193" s="25" t="s">
        <v>47</v>
      </c>
      <c s="29" t="s">
        <v>320</v>
      </c>
      <c s="29" t="s">
        <v>939</v>
      </c>
      <c s="25" t="s">
        <v>49</v>
      </c>
      <c s="30" t="s">
        <v>940</v>
      </c>
      <c s="31" t="s">
        <v>153</v>
      </c>
      <c s="32">
        <v>1.012</v>
      </c>
      <c s="33">
        <v>0</v>
      </c>
      <c s="33">
        <f>ROUND(ROUND(H193,2)*ROUND(G193,3),2)</f>
      </c>
      <c s="31" t="s">
        <v>604</v>
      </c>
      <c r="O193">
        <f>(I193*21)/100</f>
      </c>
      <c t="s">
        <v>23</v>
      </c>
    </row>
    <row r="194" spans="1:5" ht="12.75">
      <c r="A194" s="34" t="s">
        <v>53</v>
      </c>
      <c r="E194" s="35" t="s">
        <v>941</v>
      </c>
    </row>
    <row r="195" spans="1:5" ht="12.75">
      <c r="A195" s="36" t="s">
        <v>55</v>
      </c>
      <c r="E195" s="37" t="s">
        <v>942</v>
      </c>
    </row>
    <row r="196" spans="1:5" ht="51">
      <c r="A196" t="s">
        <v>57</v>
      </c>
      <c r="E196" s="35" t="s">
        <v>943</v>
      </c>
    </row>
    <row r="197" spans="1:16" ht="12.75">
      <c r="A197" s="25" t="s">
        <v>47</v>
      </c>
      <c s="29" t="s">
        <v>463</v>
      </c>
      <c s="29" t="s">
        <v>944</v>
      </c>
      <c s="25" t="s">
        <v>49</v>
      </c>
      <c s="30" t="s">
        <v>945</v>
      </c>
      <c s="31" t="s">
        <v>159</v>
      </c>
      <c s="32">
        <v>0.64</v>
      </c>
      <c s="33">
        <v>0</v>
      </c>
      <c s="33">
        <f>ROUND(ROUND(H197,2)*ROUND(G197,3),2)</f>
      </c>
      <c s="31" t="s">
        <v>604</v>
      </c>
      <c r="O197">
        <f>(I197*21)/100</f>
      </c>
      <c t="s">
        <v>23</v>
      </c>
    </row>
    <row r="198" spans="1:5" ht="12.75">
      <c r="A198" s="34" t="s">
        <v>53</v>
      </c>
      <c r="E198" s="35" t="s">
        <v>946</v>
      </c>
    </row>
    <row r="199" spans="1:5" ht="12.75">
      <c r="A199" s="36" t="s">
        <v>55</v>
      </c>
      <c r="E199" s="37" t="s">
        <v>947</v>
      </c>
    </row>
    <row r="200" spans="1:5" ht="12.75">
      <c r="A200" t="s">
        <v>57</v>
      </c>
      <c r="E200" s="35" t="s">
        <v>49</v>
      </c>
    </row>
    <row r="201" spans="1:18" ht="12.75" customHeight="1">
      <c r="A201" s="6" t="s">
        <v>45</v>
      </c>
      <c s="6"/>
      <c s="40" t="s">
        <v>948</v>
      </c>
      <c s="6"/>
      <c s="27" t="s">
        <v>949</v>
      </c>
      <c s="6"/>
      <c s="6"/>
      <c s="6"/>
      <c s="41">
        <f>0+Q201</f>
      </c>
      <c s="6"/>
      <c r="O201">
        <f>0+R201</f>
      </c>
      <c r="Q201">
        <f>0+I202+I206+I210</f>
      </c>
      <c>
        <f>0+O202+O206+O210</f>
      </c>
    </row>
    <row r="202" spans="1:16" ht="12.75">
      <c r="A202" s="25" t="s">
        <v>47</v>
      </c>
      <c s="29" t="s">
        <v>469</v>
      </c>
      <c s="29" t="s">
        <v>950</v>
      </c>
      <c s="25" t="s">
        <v>49</v>
      </c>
      <c s="30" t="s">
        <v>951</v>
      </c>
      <c s="31" t="s">
        <v>153</v>
      </c>
      <c s="32">
        <v>4</v>
      </c>
      <c s="33">
        <v>0</v>
      </c>
      <c s="33">
        <f>ROUND(ROUND(H202,2)*ROUND(G202,3),2)</f>
      </c>
      <c s="31" t="s">
        <v>604</v>
      </c>
      <c r="O202">
        <f>(I202*21)/100</f>
      </c>
      <c t="s">
        <v>23</v>
      </c>
    </row>
    <row r="203" spans="1:5" ht="25.5">
      <c r="A203" s="34" t="s">
        <v>53</v>
      </c>
      <c r="E203" s="35" t="s">
        <v>952</v>
      </c>
    </row>
    <row r="204" spans="1:5" ht="12.75">
      <c r="A204" s="36" t="s">
        <v>55</v>
      </c>
      <c r="E204" s="37" t="s">
        <v>73</v>
      </c>
    </row>
    <row r="205" spans="1:5" ht="38.25">
      <c r="A205" t="s">
        <v>57</v>
      </c>
      <c r="E205" s="35" t="s">
        <v>953</v>
      </c>
    </row>
    <row r="206" spans="1:16" ht="12.75">
      <c r="A206" s="25" t="s">
        <v>47</v>
      </c>
      <c s="29" t="s">
        <v>487</v>
      </c>
      <c s="29" t="s">
        <v>954</v>
      </c>
      <c s="25" t="s">
        <v>49</v>
      </c>
      <c s="30" t="s">
        <v>955</v>
      </c>
      <c s="31" t="s">
        <v>153</v>
      </c>
      <c s="32">
        <v>3</v>
      </c>
      <c s="33">
        <v>0</v>
      </c>
      <c s="33">
        <f>ROUND(ROUND(H206,2)*ROUND(G206,3),2)</f>
      </c>
      <c s="31" t="s">
        <v>604</v>
      </c>
      <c r="O206">
        <f>(I206*21)/100</f>
      </c>
      <c t="s">
        <v>23</v>
      </c>
    </row>
    <row r="207" spans="1:5" ht="12.75">
      <c r="A207" s="34" t="s">
        <v>53</v>
      </c>
      <c r="E207" s="35" t="s">
        <v>956</v>
      </c>
    </row>
    <row r="208" spans="1:5" ht="12.75">
      <c r="A208" s="36" t="s">
        <v>55</v>
      </c>
      <c r="E208" s="37" t="s">
        <v>957</v>
      </c>
    </row>
    <row r="209" spans="1:5" ht="38.25">
      <c r="A209" t="s">
        <v>57</v>
      </c>
      <c r="E209" s="35" t="s">
        <v>958</v>
      </c>
    </row>
    <row r="210" spans="1:16" ht="12.75">
      <c r="A210" s="25" t="s">
        <v>47</v>
      </c>
      <c s="29" t="s">
        <v>348</v>
      </c>
      <c s="29" t="s">
        <v>959</v>
      </c>
      <c s="25" t="s">
        <v>49</v>
      </c>
      <c s="30" t="s">
        <v>960</v>
      </c>
      <c s="31" t="s">
        <v>153</v>
      </c>
      <c s="32">
        <v>7</v>
      </c>
      <c s="33">
        <v>0</v>
      </c>
      <c s="33">
        <f>ROUND(ROUND(H210,2)*ROUND(G210,3),2)</f>
      </c>
      <c s="31" t="s">
        <v>604</v>
      </c>
      <c r="O210">
        <f>(I210*21)/100</f>
      </c>
      <c t="s">
        <v>23</v>
      </c>
    </row>
    <row r="211" spans="1:5" ht="12.75">
      <c r="A211" s="34" t="s">
        <v>53</v>
      </c>
      <c r="E211" s="35" t="s">
        <v>69</v>
      </c>
    </row>
    <row r="212" spans="1:5" ht="12.75">
      <c r="A212" s="36" t="s">
        <v>55</v>
      </c>
      <c r="E212" s="37" t="s">
        <v>961</v>
      </c>
    </row>
    <row r="213" spans="1:5" ht="25.5">
      <c r="A213" t="s">
        <v>57</v>
      </c>
      <c r="E213" s="35" t="s">
        <v>962</v>
      </c>
    </row>
    <row r="214" spans="1:18" ht="12.75" customHeight="1">
      <c r="A214" s="6" t="s">
        <v>45</v>
      </c>
      <c s="6"/>
      <c s="40" t="s">
        <v>963</v>
      </c>
      <c s="6"/>
      <c s="27" t="s">
        <v>964</v>
      </c>
      <c s="6"/>
      <c s="6"/>
      <c s="6"/>
      <c s="41">
        <f>0+Q214</f>
      </c>
      <c s="6"/>
      <c r="O214">
        <f>0+R214</f>
      </c>
      <c r="Q214">
        <f>0+I215</f>
      </c>
      <c>
        <f>0+O215</f>
      </c>
    </row>
    <row r="215" spans="1:16" ht="25.5">
      <c r="A215" s="25" t="s">
        <v>47</v>
      </c>
      <c s="29" t="s">
        <v>481</v>
      </c>
      <c s="29" t="s">
        <v>965</v>
      </c>
      <c s="25" t="s">
        <v>49</v>
      </c>
      <c s="30" t="s">
        <v>966</v>
      </c>
      <c s="31" t="s">
        <v>153</v>
      </c>
      <c s="32">
        <v>3.2</v>
      </c>
      <c s="33">
        <v>0</v>
      </c>
      <c s="33">
        <f>ROUND(ROUND(H215,2)*ROUND(G215,3),2)</f>
      </c>
      <c s="31" t="s">
        <v>604</v>
      </c>
      <c r="O215">
        <f>(I215*21)/100</f>
      </c>
      <c t="s">
        <v>23</v>
      </c>
    </row>
    <row r="216" spans="1:5" ht="12.75">
      <c r="A216" s="34" t="s">
        <v>53</v>
      </c>
      <c r="E216" s="35" t="s">
        <v>967</v>
      </c>
    </row>
    <row r="217" spans="1:5" ht="12.75">
      <c r="A217" s="36" t="s">
        <v>55</v>
      </c>
      <c r="E217" s="37" t="s">
        <v>968</v>
      </c>
    </row>
    <row r="218" spans="1:5" ht="12.75">
      <c r="A218" t="s">
        <v>57</v>
      </c>
      <c r="E218" s="35" t="s">
        <v>49</v>
      </c>
    </row>
    <row r="219" spans="1:18" ht="12.75" customHeight="1">
      <c r="A219" s="6" t="s">
        <v>45</v>
      </c>
      <c s="6"/>
      <c s="40" t="s">
        <v>969</v>
      </c>
      <c s="6"/>
      <c s="27" t="s">
        <v>970</v>
      </c>
      <c s="6"/>
      <c s="6"/>
      <c s="6"/>
      <c s="41">
        <f>0+Q219</f>
      </c>
      <c s="6"/>
      <c r="O219">
        <f>0+R219</f>
      </c>
      <c r="Q219">
        <f>0+I220</f>
      </c>
      <c>
        <f>0+O220</f>
      </c>
    </row>
    <row r="220" spans="1:16" ht="12.75">
      <c r="A220" s="25" t="s">
        <v>47</v>
      </c>
      <c s="29" t="s">
        <v>362</v>
      </c>
      <c s="29" t="s">
        <v>971</v>
      </c>
      <c s="25" t="s">
        <v>49</v>
      </c>
      <c s="30" t="s">
        <v>972</v>
      </c>
      <c s="31" t="s">
        <v>585</v>
      </c>
      <c s="32">
        <v>15</v>
      </c>
      <c s="33">
        <v>0</v>
      </c>
      <c s="33">
        <f>ROUND(ROUND(H220,2)*ROUND(G220,3),2)</f>
      </c>
      <c s="31" t="s">
        <v>604</v>
      </c>
      <c r="O220">
        <f>(I220*21)/100</f>
      </c>
      <c t="s">
        <v>23</v>
      </c>
    </row>
    <row r="221" spans="1:5" ht="25.5">
      <c r="A221" s="34" t="s">
        <v>53</v>
      </c>
      <c r="E221" s="35" t="s">
        <v>973</v>
      </c>
    </row>
    <row r="222" spans="1:5" ht="12.75">
      <c r="A222" s="36" t="s">
        <v>55</v>
      </c>
      <c r="E222" s="37" t="s">
        <v>682</v>
      </c>
    </row>
    <row r="223" spans="1:5" ht="12.75">
      <c r="A223" t="s">
        <v>57</v>
      </c>
      <c r="E223" s="35" t="s">
        <v>49</v>
      </c>
    </row>
    <row r="224" spans="1:18" ht="12.75" customHeight="1">
      <c r="A224" s="6" t="s">
        <v>45</v>
      </c>
      <c s="6"/>
      <c s="40" t="s">
        <v>535</v>
      </c>
      <c s="6"/>
      <c s="27" t="s">
        <v>675</v>
      </c>
      <c s="6"/>
      <c s="6"/>
      <c s="6"/>
      <c s="41">
        <f>0+Q224</f>
      </c>
      <c s="6"/>
      <c r="O224">
        <f>0+R224</f>
      </c>
      <c r="Q224">
        <f>0+I225</f>
      </c>
      <c>
        <f>0+O225</f>
      </c>
    </row>
    <row r="225" spans="1:16" ht="12.75">
      <c r="A225" s="25" t="s">
        <v>47</v>
      </c>
      <c s="29" t="s">
        <v>309</v>
      </c>
      <c s="29" t="s">
        <v>676</v>
      </c>
      <c s="25" t="s">
        <v>49</v>
      </c>
      <c s="30" t="s">
        <v>677</v>
      </c>
      <c s="31" t="s">
        <v>179</v>
      </c>
      <c s="32">
        <v>22</v>
      </c>
      <c s="33">
        <v>0</v>
      </c>
      <c s="33">
        <f>ROUND(ROUND(H225,2)*ROUND(G225,3),2)</f>
      </c>
      <c s="31" t="s">
        <v>604</v>
      </c>
      <c r="O225">
        <f>(I225*21)/100</f>
      </c>
      <c t="s">
        <v>23</v>
      </c>
    </row>
    <row r="226" spans="1:5" ht="12.75">
      <c r="A226" s="34" t="s">
        <v>53</v>
      </c>
      <c r="E226" s="35" t="s">
        <v>136</v>
      </c>
    </row>
    <row r="227" spans="1:5" ht="12.75">
      <c r="A227" s="36" t="s">
        <v>55</v>
      </c>
      <c r="E227" s="37" t="s">
        <v>910</v>
      </c>
    </row>
    <row r="228" spans="1:5" ht="63.75">
      <c r="A228" t="s">
        <v>57</v>
      </c>
      <c r="E228" s="35" t="s">
        <v>679</v>
      </c>
    </row>
    <row r="229" spans="1:18" ht="12.75" customHeight="1">
      <c r="A229" s="6" t="s">
        <v>45</v>
      </c>
      <c s="6"/>
      <c s="40" t="s">
        <v>687</v>
      </c>
      <c s="6"/>
      <c s="27" t="s">
        <v>688</v>
      </c>
      <c s="6"/>
      <c s="6"/>
      <c s="6"/>
      <c s="41">
        <f>0+Q229</f>
      </c>
      <c s="6"/>
      <c r="O229">
        <f>0+R229</f>
      </c>
      <c r="Q229">
        <f>0+I230+I234+I238+I242+I246+I250+I254+I258+I262+I266+I270+I274+I278+I282+I286+I290+I294</f>
      </c>
      <c>
        <f>0+O230+O234+O238+O242+O246+O250+O254+O258+O262+O266+O270+O274+O278+O282+O286+O290+O294</f>
      </c>
    </row>
    <row r="230" spans="1:16" ht="12.75">
      <c r="A230" s="25" t="s">
        <v>47</v>
      </c>
      <c s="29" t="s">
        <v>222</v>
      </c>
      <c s="29" t="s">
        <v>974</v>
      </c>
      <c s="25" t="s">
        <v>49</v>
      </c>
      <c s="30" t="s">
        <v>975</v>
      </c>
      <c s="31" t="s">
        <v>179</v>
      </c>
      <c s="32">
        <v>22</v>
      </c>
      <c s="33">
        <v>0</v>
      </c>
      <c s="33">
        <f>ROUND(ROUND(H230,2)*ROUND(G230,3),2)</f>
      </c>
      <c s="31" t="s">
        <v>604</v>
      </c>
      <c r="O230">
        <f>(I230*21)/100</f>
      </c>
      <c t="s">
        <v>23</v>
      </c>
    </row>
    <row r="231" spans="1:5" ht="12.75">
      <c r="A231" s="34" t="s">
        <v>53</v>
      </c>
      <c r="E231" s="35" t="s">
        <v>136</v>
      </c>
    </row>
    <row r="232" spans="1:5" ht="12.75">
      <c r="A232" s="36" t="s">
        <v>55</v>
      </c>
      <c r="E232" s="37" t="s">
        <v>910</v>
      </c>
    </row>
    <row r="233" spans="1:5" ht="25.5">
      <c r="A233" t="s">
        <v>57</v>
      </c>
      <c r="E233" s="35" t="s">
        <v>976</v>
      </c>
    </row>
    <row r="234" spans="1:16" ht="12.75">
      <c r="A234" s="25" t="s">
        <v>47</v>
      </c>
      <c s="29" t="s">
        <v>228</v>
      </c>
      <c s="29" t="s">
        <v>977</v>
      </c>
      <c s="25" t="s">
        <v>49</v>
      </c>
      <c s="30" t="s">
        <v>978</v>
      </c>
      <c s="31" t="s">
        <v>979</v>
      </c>
      <c s="32">
        <v>1</v>
      </c>
      <c s="33">
        <v>0</v>
      </c>
      <c s="33">
        <f>ROUND(ROUND(H234,2)*ROUND(G234,3),2)</f>
      </c>
      <c s="31" t="s">
        <v>604</v>
      </c>
      <c r="O234">
        <f>(I234*21)/100</f>
      </c>
      <c t="s">
        <v>23</v>
      </c>
    </row>
    <row r="235" spans="1:5" ht="12.75">
      <c r="A235" s="34" t="s">
        <v>53</v>
      </c>
      <c r="E235" s="35" t="s">
        <v>29</v>
      </c>
    </row>
    <row r="236" spans="1:5" ht="12.75">
      <c r="A236" s="36" t="s">
        <v>55</v>
      </c>
      <c r="E236" s="37" t="s">
        <v>691</v>
      </c>
    </row>
    <row r="237" spans="1:5" ht="140.25">
      <c r="A237" t="s">
        <v>57</v>
      </c>
      <c r="E237" s="35" t="s">
        <v>980</v>
      </c>
    </row>
    <row r="238" spans="1:16" ht="12.75">
      <c r="A238" s="25" t="s">
        <v>47</v>
      </c>
      <c s="29" t="s">
        <v>519</v>
      </c>
      <c s="29" t="s">
        <v>981</v>
      </c>
      <c s="25" t="s">
        <v>49</v>
      </c>
      <c s="30" t="s">
        <v>982</v>
      </c>
      <c s="31" t="s">
        <v>179</v>
      </c>
      <c s="32">
        <v>22</v>
      </c>
      <c s="33">
        <v>0</v>
      </c>
      <c s="33">
        <f>ROUND(ROUND(H238,2)*ROUND(G238,3),2)</f>
      </c>
      <c s="31" t="s">
        <v>604</v>
      </c>
      <c r="O238">
        <f>(I238*21)/100</f>
      </c>
      <c t="s">
        <v>23</v>
      </c>
    </row>
    <row r="239" spans="1:5" ht="12.75">
      <c r="A239" s="34" t="s">
        <v>53</v>
      </c>
      <c r="E239" s="35" t="s">
        <v>136</v>
      </c>
    </row>
    <row r="240" spans="1:5" ht="12.75">
      <c r="A240" s="36" t="s">
        <v>55</v>
      </c>
      <c r="E240" s="37" t="s">
        <v>910</v>
      </c>
    </row>
    <row r="241" spans="1:5" ht="12.75">
      <c r="A241" t="s">
        <v>57</v>
      </c>
      <c r="E241" s="35" t="s">
        <v>49</v>
      </c>
    </row>
    <row r="242" spans="1:16" ht="12.75">
      <c r="A242" s="25" t="s">
        <v>47</v>
      </c>
      <c s="29" t="s">
        <v>351</v>
      </c>
      <c s="29" t="s">
        <v>983</v>
      </c>
      <c s="25" t="s">
        <v>49</v>
      </c>
      <c s="30" t="s">
        <v>984</v>
      </c>
      <c s="31" t="s">
        <v>51</v>
      </c>
      <c s="32">
        <v>3</v>
      </c>
      <c s="33">
        <v>0</v>
      </c>
      <c s="33">
        <f>ROUND(ROUND(H242,2)*ROUND(G242,3),2)</f>
      </c>
      <c s="31" t="s">
        <v>604</v>
      </c>
      <c r="O242">
        <f>(I242*21)/100</f>
      </c>
      <c t="s">
        <v>23</v>
      </c>
    </row>
    <row r="243" spans="1:5" ht="25.5">
      <c r="A243" s="34" t="s">
        <v>53</v>
      </c>
      <c r="E243" s="35" t="s">
        <v>985</v>
      </c>
    </row>
    <row r="244" spans="1:5" ht="12.75">
      <c r="A244" s="36" t="s">
        <v>55</v>
      </c>
      <c r="E244" s="37" t="s">
        <v>957</v>
      </c>
    </row>
    <row r="245" spans="1:5" ht="25.5">
      <c r="A245" t="s">
        <v>57</v>
      </c>
      <c r="E245" s="35" t="s">
        <v>986</v>
      </c>
    </row>
    <row r="246" spans="1:16" ht="12.75">
      <c r="A246" s="25" t="s">
        <v>47</v>
      </c>
      <c s="29" t="s">
        <v>374</v>
      </c>
      <c s="29" t="s">
        <v>987</v>
      </c>
      <c s="25" t="s">
        <v>49</v>
      </c>
      <c s="30" t="s">
        <v>988</v>
      </c>
      <c s="31" t="s">
        <v>51</v>
      </c>
      <c s="32">
        <v>2</v>
      </c>
      <c s="33">
        <v>0</v>
      </c>
      <c s="33">
        <f>ROUND(ROUND(H246,2)*ROUND(G246,3),2)</f>
      </c>
      <c s="31" t="s">
        <v>604</v>
      </c>
      <c r="O246">
        <f>(I246*21)/100</f>
      </c>
      <c t="s">
        <v>23</v>
      </c>
    </row>
    <row r="247" spans="1:5" ht="25.5">
      <c r="A247" s="34" t="s">
        <v>53</v>
      </c>
      <c r="E247" s="35" t="s">
        <v>989</v>
      </c>
    </row>
    <row r="248" spans="1:5" ht="12.75">
      <c r="A248" s="36" t="s">
        <v>55</v>
      </c>
      <c r="E248" s="37" t="s">
        <v>87</v>
      </c>
    </row>
    <row r="249" spans="1:5" ht="12.75">
      <c r="A249" t="s">
        <v>57</v>
      </c>
      <c r="E249" s="35" t="s">
        <v>49</v>
      </c>
    </row>
    <row r="250" spans="1:16" ht="12.75">
      <c r="A250" s="25" t="s">
        <v>47</v>
      </c>
      <c s="29" t="s">
        <v>380</v>
      </c>
      <c s="29" t="s">
        <v>990</v>
      </c>
      <c s="25" t="s">
        <v>49</v>
      </c>
      <c s="30" t="s">
        <v>991</v>
      </c>
      <c s="31" t="s">
        <v>51</v>
      </c>
      <c s="32">
        <v>1</v>
      </c>
      <c s="33">
        <v>0</v>
      </c>
      <c s="33">
        <f>ROUND(ROUND(H250,2)*ROUND(G250,3),2)</f>
      </c>
      <c s="31" t="s">
        <v>604</v>
      </c>
      <c r="O250">
        <f>(I250*21)/100</f>
      </c>
      <c t="s">
        <v>23</v>
      </c>
    </row>
    <row r="251" spans="1:5" ht="25.5">
      <c r="A251" s="34" t="s">
        <v>53</v>
      </c>
      <c r="E251" s="35" t="s">
        <v>992</v>
      </c>
    </row>
    <row r="252" spans="1:5" ht="12.75">
      <c r="A252" s="36" t="s">
        <v>55</v>
      </c>
      <c r="E252" s="37" t="s">
        <v>691</v>
      </c>
    </row>
    <row r="253" spans="1:5" ht="140.25">
      <c r="A253" t="s">
        <v>57</v>
      </c>
      <c r="E253" s="35" t="s">
        <v>993</v>
      </c>
    </row>
    <row r="254" spans="1:16" ht="12.75">
      <c r="A254" s="25" t="s">
        <v>47</v>
      </c>
      <c s="29" t="s">
        <v>576</v>
      </c>
      <c s="29" t="s">
        <v>994</v>
      </c>
      <c s="25" t="s">
        <v>49</v>
      </c>
      <c s="30" t="s">
        <v>995</v>
      </c>
      <c s="31" t="s">
        <v>51</v>
      </c>
      <c s="32">
        <v>1</v>
      </c>
      <c s="33">
        <v>0</v>
      </c>
      <c s="33">
        <f>ROUND(ROUND(H254,2)*ROUND(G254,3),2)</f>
      </c>
      <c s="31" t="s">
        <v>604</v>
      </c>
      <c r="O254">
        <f>(I254*21)/100</f>
      </c>
      <c t="s">
        <v>23</v>
      </c>
    </row>
    <row r="255" spans="1:5" ht="12.75">
      <c r="A255" s="34" t="s">
        <v>53</v>
      </c>
      <c r="E255" s="35" t="s">
        <v>996</v>
      </c>
    </row>
    <row r="256" spans="1:5" ht="12.75">
      <c r="A256" s="36" t="s">
        <v>55</v>
      </c>
      <c r="E256" s="37" t="s">
        <v>691</v>
      </c>
    </row>
    <row r="257" spans="1:5" ht="25.5">
      <c r="A257" t="s">
        <v>57</v>
      </c>
      <c r="E257" s="35" t="s">
        <v>997</v>
      </c>
    </row>
    <row r="258" spans="1:16" ht="12.75">
      <c r="A258" s="25" t="s">
        <v>47</v>
      </c>
      <c s="29" t="s">
        <v>368</v>
      </c>
      <c s="29" t="s">
        <v>998</v>
      </c>
      <c s="25" t="s">
        <v>49</v>
      </c>
      <c s="30" t="s">
        <v>999</v>
      </c>
      <c s="31" t="s">
        <v>153</v>
      </c>
      <c s="32">
        <v>2.05</v>
      </c>
      <c s="33">
        <v>0</v>
      </c>
      <c s="33">
        <f>ROUND(ROUND(H258,2)*ROUND(G258,3),2)</f>
      </c>
      <c s="31" t="s">
        <v>604</v>
      </c>
      <c r="O258">
        <f>(I258*21)/100</f>
      </c>
      <c t="s">
        <v>23</v>
      </c>
    </row>
    <row r="259" spans="1:5" ht="12.75">
      <c r="A259" s="34" t="s">
        <v>53</v>
      </c>
      <c r="E259" s="35" t="s">
        <v>1000</v>
      </c>
    </row>
    <row r="260" spans="1:5" ht="12.75">
      <c r="A260" s="36" t="s">
        <v>55</v>
      </c>
      <c r="E260" s="37" t="s">
        <v>1001</v>
      </c>
    </row>
    <row r="261" spans="1:5" ht="12.75">
      <c r="A261" t="s">
        <v>57</v>
      </c>
      <c r="E261" s="35" t="s">
        <v>1002</v>
      </c>
    </row>
    <row r="262" spans="1:16" ht="12.75">
      <c r="A262" s="25" t="s">
        <v>47</v>
      </c>
      <c s="29" t="s">
        <v>571</v>
      </c>
      <c s="29" t="s">
        <v>1003</v>
      </c>
      <c s="25" t="s">
        <v>49</v>
      </c>
      <c s="30" t="s">
        <v>1004</v>
      </c>
      <c s="31" t="s">
        <v>153</v>
      </c>
      <c s="32">
        <v>11.75</v>
      </c>
      <c s="33">
        <v>0</v>
      </c>
      <c s="33">
        <f>ROUND(ROUND(H262,2)*ROUND(G262,3),2)</f>
      </c>
      <c s="31" t="s">
        <v>604</v>
      </c>
      <c r="O262">
        <f>(I262*21)/100</f>
      </c>
      <c t="s">
        <v>23</v>
      </c>
    </row>
    <row r="263" spans="1:5" ht="12.75">
      <c r="A263" s="34" t="s">
        <v>53</v>
      </c>
      <c r="E263" s="35" t="s">
        <v>1005</v>
      </c>
    </row>
    <row r="264" spans="1:5" ht="12.75">
      <c r="A264" s="36" t="s">
        <v>55</v>
      </c>
      <c r="E264" s="37" t="s">
        <v>1006</v>
      </c>
    </row>
    <row r="265" spans="1:5" ht="12.75">
      <c r="A265" t="s">
        <v>57</v>
      </c>
      <c r="E265" s="35" t="s">
        <v>1002</v>
      </c>
    </row>
    <row r="266" spans="1:16" ht="12.75">
      <c r="A266" s="25" t="s">
        <v>47</v>
      </c>
      <c s="29" t="s">
        <v>254</v>
      </c>
      <c s="29" t="s">
        <v>1007</v>
      </c>
      <c s="25" t="s">
        <v>49</v>
      </c>
      <c s="30" t="s">
        <v>1008</v>
      </c>
      <c s="31" t="s">
        <v>153</v>
      </c>
      <c s="32">
        <v>10.5</v>
      </c>
      <c s="33">
        <v>0</v>
      </c>
      <c s="33">
        <f>ROUND(ROUND(H266,2)*ROUND(G266,3),2)</f>
      </c>
      <c s="31" t="s">
        <v>604</v>
      </c>
      <c r="O266">
        <f>(I266*21)/100</f>
      </c>
      <c t="s">
        <v>23</v>
      </c>
    </row>
    <row r="267" spans="1:5" ht="12.75">
      <c r="A267" s="34" t="s">
        <v>53</v>
      </c>
      <c r="E267" s="35" t="s">
        <v>1009</v>
      </c>
    </row>
    <row r="268" spans="1:5" ht="12.75">
      <c r="A268" s="36" t="s">
        <v>55</v>
      </c>
      <c r="E268" s="37" t="s">
        <v>1010</v>
      </c>
    </row>
    <row r="269" spans="1:5" ht="12.75">
      <c r="A269" t="s">
        <v>57</v>
      </c>
      <c r="E269" s="35" t="s">
        <v>1002</v>
      </c>
    </row>
    <row r="270" spans="1:16" ht="12.75">
      <c r="A270" s="25" t="s">
        <v>47</v>
      </c>
      <c s="29" t="s">
        <v>248</v>
      </c>
      <c s="29" t="s">
        <v>1011</v>
      </c>
      <c s="25" t="s">
        <v>49</v>
      </c>
      <c s="30" t="s">
        <v>1012</v>
      </c>
      <c s="31" t="s">
        <v>153</v>
      </c>
      <c s="32">
        <v>5.55</v>
      </c>
      <c s="33">
        <v>0</v>
      </c>
      <c s="33">
        <f>ROUND(ROUND(H270,2)*ROUND(G270,3),2)</f>
      </c>
      <c s="31" t="s">
        <v>604</v>
      </c>
      <c r="O270">
        <f>(I270*21)/100</f>
      </c>
      <c t="s">
        <v>23</v>
      </c>
    </row>
    <row r="271" spans="1:5" ht="12.75">
      <c r="A271" s="34" t="s">
        <v>53</v>
      </c>
      <c r="E271" s="35" t="s">
        <v>1013</v>
      </c>
    </row>
    <row r="272" spans="1:5" ht="12.75">
      <c r="A272" s="36" t="s">
        <v>55</v>
      </c>
      <c r="E272" s="37" t="s">
        <v>1014</v>
      </c>
    </row>
    <row r="273" spans="1:5" ht="12.75">
      <c r="A273" t="s">
        <v>57</v>
      </c>
      <c r="E273" s="35" t="s">
        <v>1015</v>
      </c>
    </row>
    <row r="274" spans="1:16" ht="12.75">
      <c r="A274" s="25" t="s">
        <v>47</v>
      </c>
      <c s="29" t="s">
        <v>260</v>
      </c>
      <c s="29" t="s">
        <v>1016</v>
      </c>
      <c s="25" t="s">
        <v>49</v>
      </c>
      <c s="30" t="s">
        <v>1017</v>
      </c>
      <c s="31" t="s">
        <v>126</v>
      </c>
      <c s="32">
        <v>0.98</v>
      </c>
      <c s="33">
        <v>0</v>
      </c>
      <c s="33">
        <f>ROUND(ROUND(H274,2)*ROUND(G274,3),2)</f>
      </c>
      <c s="31" t="s">
        <v>604</v>
      </c>
      <c r="O274">
        <f>(I274*21)/100</f>
      </c>
      <c t="s">
        <v>23</v>
      </c>
    </row>
    <row r="275" spans="1:5" ht="12.75">
      <c r="A275" s="34" t="s">
        <v>53</v>
      </c>
      <c r="E275" s="35" t="s">
        <v>1018</v>
      </c>
    </row>
    <row r="276" spans="1:5" ht="12.75">
      <c r="A276" s="36" t="s">
        <v>55</v>
      </c>
      <c r="E276" s="37" t="s">
        <v>1019</v>
      </c>
    </row>
    <row r="277" spans="1:5" ht="38.25">
      <c r="A277" t="s">
        <v>57</v>
      </c>
      <c r="E277" s="35" t="s">
        <v>1020</v>
      </c>
    </row>
    <row r="278" spans="1:16" ht="12.75">
      <c r="A278" s="25" t="s">
        <v>47</v>
      </c>
      <c s="29" t="s">
        <v>237</v>
      </c>
      <c s="29" t="s">
        <v>1021</v>
      </c>
      <c s="25" t="s">
        <v>132</v>
      </c>
      <c s="30" t="s">
        <v>1022</v>
      </c>
      <c s="31" t="s">
        <v>51</v>
      </c>
      <c s="32">
        <v>1</v>
      </c>
      <c s="33">
        <v>0</v>
      </c>
      <c s="33">
        <f>ROUND(ROUND(H278,2)*ROUND(G278,3),2)</f>
      </c>
      <c s="31" t="s">
        <v>604</v>
      </c>
      <c r="O278">
        <f>(I278*21)/100</f>
      </c>
      <c t="s">
        <v>23</v>
      </c>
    </row>
    <row r="279" spans="1:5" ht="25.5">
      <c r="A279" s="34" t="s">
        <v>53</v>
      </c>
      <c r="E279" s="35" t="s">
        <v>1023</v>
      </c>
    </row>
    <row r="280" spans="1:5" ht="12.75">
      <c r="A280" s="36" t="s">
        <v>55</v>
      </c>
      <c r="E280" s="37" t="s">
        <v>691</v>
      </c>
    </row>
    <row r="281" spans="1:5" ht="51">
      <c r="A281" t="s">
        <v>57</v>
      </c>
      <c r="E281" s="35" t="s">
        <v>1024</v>
      </c>
    </row>
    <row r="282" spans="1:16" ht="12.75">
      <c r="A282" s="25" t="s">
        <v>47</v>
      </c>
      <c s="29" t="s">
        <v>421</v>
      </c>
      <c s="29" t="s">
        <v>1021</v>
      </c>
      <c s="25" t="s">
        <v>137</v>
      </c>
      <c s="30" t="s">
        <v>1022</v>
      </c>
      <c s="31" t="s">
        <v>51</v>
      </c>
      <c s="32">
        <v>1</v>
      </c>
      <c s="33">
        <v>0</v>
      </c>
      <c s="33">
        <f>ROUND(ROUND(H282,2)*ROUND(G282,3),2)</f>
      </c>
      <c s="31" t="s">
        <v>604</v>
      </c>
      <c r="O282">
        <f>(I282*21)/100</f>
      </c>
      <c t="s">
        <v>23</v>
      </c>
    </row>
    <row r="283" spans="1:5" ht="25.5">
      <c r="A283" s="34" t="s">
        <v>53</v>
      </c>
      <c r="E283" s="35" t="s">
        <v>1025</v>
      </c>
    </row>
    <row r="284" spans="1:5" ht="12.75">
      <c r="A284" s="36" t="s">
        <v>55</v>
      </c>
      <c r="E284" s="37" t="s">
        <v>691</v>
      </c>
    </row>
    <row r="285" spans="1:5" ht="51">
      <c r="A285" t="s">
        <v>57</v>
      </c>
      <c r="E285" s="35" t="s">
        <v>1026</v>
      </c>
    </row>
    <row r="286" spans="1:16" ht="12.75">
      <c r="A286" s="25" t="s">
        <v>47</v>
      </c>
      <c s="29" t="s">
        <v>279</v>
      </c>
      <c s="29" t="s">
        <v>1027</v>
      </c>
      <c s="25" t="s">
        <v>49</v>
      </c>
      <c s="30" t="s">
        <v>1028</v>
      </c>
      <c s="31" t="s">
        <v>51</v>
      </c>
      <c s="32">
        <v>5</v>
      </c>
      <c s="33">
        <v>0</v>
      </c>
      <c s="33">
        <f>ROUND(ROUND(H286,2)*ROUND(G286,3),2)</f>
      </c>
      <c s="31" t="s">
        <v>604</v>
      </c>
      <c r="O286">
        <f>(I286*21)/100</f>
      </c>
      <c t="s">
        <v>23</v>
      </c>
    </row>
    <row r="287" spans="1:5" ht="25.5">
      <c r="A287" s="34" t="s">
        <v>53</v>
      </c>
      <c r="E287" s="35" t="s">
        <v>1029</v>
      </c>
    </row>
    <row r="288" spans="1:5" ht="12.75">
      <c r="A288" s="36" t="s">
        <v>55</v>
      </c>
      <c r="E288" s="37" t="s">
        <v>1030</v>
      </c>
    </row>
    <row r="289" spans="1:5" ht="38.25">
      <c r="A289" t="s">
        <v>57</v>
      </c>
      <c r="E289" s="35" t="s">
        <v>1031</v>
      </c>
    </row>
    <row r="290" spans="1:16" ht="12.75">
      <c r="A290" s="25" t="s">
        <v>47</v>
      </c>
      <c s="29" t="s">
        <v>387</v>
      </c>
      <c s="29" t="s">
        <v>1032</v>
      </c>
      <c s="25" t="s">
        <v>49</v>
      </c>
      <c s="30" t="s">
        <v>1033</v>
      </c>
      <c s="31" t="s">
        <v>159</v>
      </c>
      <c s="32">
        <v>12.375</v>
      </c>
      <c s="33">
        <v>0</v>
      </c>
      <c s="33">
        <f>ROUND(ROUND(H290,2)*ROUND(G290,3),2)</f>
      </c>
      <c s="31" t="s">
        <v>604</v>
      </c>
      <c r="O290">
        <f>(I290*21)/100</f>
      </c>
      <c t="s">
        <v>23</v>
      </c>
    </row>
    <row r="291" spans="1:5" ht="12.75">
      <c r="A291" s="34" t="s">
        <v>53</v>
      </c>
      <c r="E291" s="35" t="s">
        <v>1034</v>
      </c>
    </row>
    <row r="292" spans="1:5" ht="12.75">
      <c r="A292" s="36" t="s">
        <v>55</v>
      </c>
      <c r="E292" s="37" t="s">
        <v>1035</v>
      </c>
    </row>
    <row r="293" spans="1:5" ht="51">
      <c r="A293" t="s">
        <v>57</v>
      </c>
      <c r="E293" s="35" t="s">
        <v>1036</v>
      </c>
    </row>
    <row r="294" spans="1:16" ht="12.75">
      <c r="A294" s="25" t="s">
        <v>47</v>
      </c>
      <c s="29" t="s">
        <v>393</v>
      </c>
      <c s="29" t="s">
        <v>1037</v>
      </c>
      <c s="25" t="s">
        <v>49</v>
      </c>
      <c s="30" t="s">
        <v>1038</v>
      </c>
      <c s="31" t="s">
        <v>159</v>
      </c>
      <c s="32">
        <v>0.91</v>
      </c>
      <c s="33">
        <v>0</v>
      </c>
      <c s="33">
        <f>ROUND(ROUND(H294,2)*ROUND(G294,3),2)</f>
      </c>
      <c s="31" t="s">
        <v>604</v>
      </c>
      <c r="O294">
        <f>(I294*21)/100</f>
      </c>
      <c t="s">
        <v>23</v>
      </c>
    </row>
    <row r="295" spans="1:5" ht="25.5">
      <c r="A295" s="34" t="s">
        <v>53</v>
      </c>
      <c r="E295" s="35" t="s">
        <v>1039</v>
      </c>
    </row>
    <row r="296" spans="1:5" ht="12.75">
      <c r="A296" s="36" t="s">
        <v>55</v>
      </c>
      <c r="E296" s="37" t="s">
        <v>1040</v>
      </c>
    </row>
    <row r="297" spans="1:5" ht="38.25">
      <c r="A297" t="s">
        <v>57</v>
      </c>
      <c r="E297" s="35" t="s">
        <v>1041</v>
      </c>
    </row>
    <row r="298" spans="1:18" ht="12.75" customHeight="1">
      <c r="A298" s="6" t="s">
        <v>45</v>
      </c>
      <c s="6"/>
      <c s="40" t="s">
        <v>1042</v>
      </c>
      <c s="6"/>
      <c s="27" t="s">
        <v>1043</v>
      </c>
      <c s="6"/>
      <c s="6"/>
      <c s="6"/>
      <c s="41">
        <f>0+Q298</f>
      </c>
      <c s="6"/>
      <c r="O298">
        <f>0+R298</f>
      </c>
      <c r="Q298">
        <f>0+I299+I303</f>
      </c>
      <c>
        <f>0+O299+O303</f>
      </c>
    </row>
    <row r="299" spans="1:16" ht="12.75">
      <c r="A299" s="25" t="s">
        <v>47</v>
      </c>
      <c s="29" t="s">
        <v>410</v>
      </c>
      <c s="29" t="s">
        <v>1044</v>
      </c>
      <c s="25" t="s">
        <v>49</v>
      </c>
      <c s="30" t="s">
        <v>1045</v>
      </c>
      <c s="31" t="s">
        <v>179</v>
      </c>
      <c s="32">
        <v>16</v>
      </c>
      <c s="33">
        <v>0</v>
      </c>
      <c s="33">
        <f>ROUND(ROUND(H299,2)*ROUND(G299,3),2)</f>
      </c>
      <c s="31" t="s">
        <v>604</v>
      </c>
      <c r="O299">
        <f>(I299*21)/100</f>
      </c>
      <c t="s">
        <v>23</v>
      </c>
    </row>
    <row r="300" spans="1:5" ht="12.75">
      <c r="A300" s="34" t="s">
        <v>53</v>
      </c>
      <c r="E300" s="35" t="s">
        <v>1046</v>
      </c>
    </row>
    <row r="301" spans="1:5" ht="12.75">
      <c r="A301" s="36" t="s">
        <v>55</v>
      </c>
      <c r="E301" s="37" t="s">
        <v>1047</v>
      </c>
    </row>
    <row r="302" spans="1:5" ht="51">
      <c r="A302" t="s">
        <v>57</v>
      </c>
      <c r="E302" s="35" t="s">
        <v>1048</v>
      </c>
    </row>
    <row r="303" spans="1:16" ht="12.75">
      <c r="A303" s="25" t="s">
        <v>47</v>
      </c>
      <c s="29" t="s">
        <v>398</v>
      </c>
      <c s="29" t="s">
        <v>1049</v>
      </c>
      <c s="25" t="s">
        <v>49</v>
      </c>
      <c s="30" t="s">
        <v>1050</v>
      </c>
      <c s="31" t="s">
        <v>179</v>
      </c>
      <c s="32">
        <v>5</v>
      </c>
      <c s="33">
        <v>0</v>
      </c>
      <c s="33">
        <f>ROUND(ROUND(H303,2)*ROUND(G303,3),2)</f>
      </c>
      <c s="31" t="s">
        <v>604</v>
      </c>
      <c r="O303">
        <f>(I303*21)/100</f>
      </c>
      <c t="s">
        <v>23</v>
      </c>
    </row>
    <row r="304" spans="1:5" ht="12.75">
      <c r="A304" s="34" t="s">
        <v>53</v>
      </c>
      <c r="E304" s="35" t="s">
        <v>35</v>
      </c>
    </row>
    <row r="305" spans="1:5" ht="12.75">
      <c r="A305" s="36" t="s">
        <v>55</v>
      </c>
      <c r="E305" s="37" t="s">
        <v>1030</v>
      </c>
    </row>
    <row r="306" spans="1:5" ht="12.75">
      <c r="A306" t="s">
        <v>57</v>
      </c>
      <c r="E306" s="35" t="s">
        <v>49</v>
      </c>
    </row>
    <row r="307" spans="1:18" ht="12.75" customHeight="1">
      <c r="A307" s="6" t="s">
        <v>45</v>
      </c>
      <c s="6"/>
      <c s="40" t="s">
        <v>714</v>
      </c>
      <c s="6"/>
      <c s="27" t="s">
        <v>715</v>
      </c>
      <c s="6"/>
      <c s="6"/>
      <c s="6"/>
      <c s="41">
        <f>0+Q307</f>
      </c>
      <c s="6"/>
      <c r="O307">
        <f>0+R307</f>
      </c>
      <c r="Q307">
        <f>0+I308</f>
      </c>
      <c>
        <f>0+O308</f>
      </c>
    </row>
    <row r="308" spans="1:16" ht="12.75">
      <c r="A308" s="25" t="s">
        <v>47</v>
      </c>
      <c s="29" t="s">
        <v>438</v>
      </c>
      <c s="29" t="s">
        <v>1051</v>
      </c>
      <c s="25" t="s">
        <v>49</v>
      </c>
      <c s="30" t="s">
        <v>1052</v>
      </c>
      <c s="31" t="s">
        <v>179</v>
      </c>
      <c s="32">
        <v>30</v>
      </c>
      <c s="33">
        <v>0</v>
      </c>
      <c s="33">
        <f>ROUND(ROUND(H308,2)*ROUND(G308,3),2)</f>
      </c>
      <c s="31" t="s">
        <v>604</v>
      </c>
      <c r="O308">
        <f>(I308*21)/100</f>
      </c>
      <c t="s">
        <v>23</v>
      </c>
    </row>
    <row r="309" spans="1:5" ht="12.75">
      <c r="A309" s="34" t="s">
        <v>53</v>
      </c>
      <c r="E309" s="35" t="s">
        <v>1053</v>
      </c>
    </row>
    <row r="310" spans="1:5" ht="12.75">
      <c r="A310" s="36" t="s">
        <v>55</v>
      </c>
      <c r="E310" s="37" t="s">
        <v>1054</v>
      </c>
    </row>
    <row r="311" spans="1:5" ht="25.5">
      <c r="A311" t="s">
        <v>57</v>
      </c>
      <c r="E311" s="35" t="s">
        <v>718</v>
      </c>
    </row>
    <row r="312" spans="1:18" ht="12.75" customHeight="1">
      <c r="A312" s="6" t="s">
        <v>45</v>
      </c>
      <c s="6"/>
      <c s="40" t="s">
        <v>719</v>
      </c>
      <c s="6"/>
      <c s="27" t="s">
        <v>720</v>
      </c>
      <c s="6"/>
      <c s="6"/>
      <c s="6"/>
      <c s="41">
        <f>0+Q312</f>
      </c>
      <c s="6"/>
      <c r="O312">
        <f>0+R312</f>
      </c>
      <c r="Q312">
        <f>0+I313</f>
      </c>
      <c>
        <f>0+O313</f>
      </c>
    </row>
    <row r="313" spans="1:16" ht="12.75">
      <c r="A313" s="25" t="s">
        <v>47</v>
      </c>
      <c s="29" t="s">
        <v>416</v>
      </c>
      <c s="29" t="s">
        <v>1055</v>
      </c>
      <c s="25" t="s">
        <v>49</v>
      </c>
      <c s="30" t="s">
        <v>1056</v>
      </c>
      <c s="31" t="s">
        <v>126</v>
      </c>
      <c s="32">
        <v>20.408</v>
      </c>
      <c s="33">
        <v>0</v>
      </c>
      <c s="33">
        <f>ROUND(ROUND(H313,2)*ROUND(G313,3),2)</f>
      </c>
      <c s="31" t="s">
        <v>604</v>
      </c>
      <c r="O313">
        <f>(I313*21)/100</f>
      </c>
      <c t="s">
        <v>23</v>
      </c>
    </row>
    <row r="314" spans="1:5" ht="12.75">
      <c r="A314" s="34" t="s">
        <v>53</v>
      </c>
      <c r="E314" s="35" t="s">
        <v>1057</v>
      </c>
    </row>
    <row r="315" spans="1:5" ht="12.75">
      <c r="A315" s="36" t="s">
        <v>55</v>
      </c>
      <c r="E315" s="37" t="s">
        <v>1058</v>
      </c>
    </row>
    <row r="316" spans="1:5" ht="12.75">
      <c r="A316" t="s">
        <v>57</v>
      </c>
      <c r="E316" s="35" t="s">
        <v>49</v>
      </c>
    </row>
    <row r="317" spans="1:18" ht="12.75" customHeight="1">
      <c r="A317" s="6" t="s">
        <v>45</v>
      </c>
      <c s="6"/>
      <c s="40" t="s">
        <v>725</v>
      </c>
      <c s="6"/>
      <c s="27" t="s">
        <v>726</v>
      </c>
      <c s="6"/>
      <c s="6"/>
      <c s="6"/>
      <c s="41">
        <f>0+Q317</f>
      </c>
      <c s="6"/>
      <c r="O317">
        <f>0+R317</f>
      </c>
      <c r="Q317">
        <f>0+I318</f>
      </c>
      <c>
        <f>0+O318</f>
      </c>
    </row>
    <row r="318" spans="1:16" ht="12.75">
      <c r="A318" s="25" t="s">
        <v>47</v>
      </c>
      <c s="29" t="s">
        <v>427</v>
      </c>
      <c s="29" t="s">
        <v>727</v>
      </c>
      <c s="25" t="s">
        <v>49</v>
      </c>
      <c s="30" t="s">
        <v>728</v>
      </c>
      <c s="31" t="s">
        <v>126</v>
      </c>
      <c s="32">
        <v>45.858</v>
      </c>
      <c s="33">
        <v>0</v>
      </c>
      <c s="33">
        <f>ROUND(ROUND(H318,2)*ROUND(G318,3),2)</f>
      </c>
      <c s="31" t="s">
        <v>604</v>
      </c>
      <c r="O318">
        <f>(I318*21)/100</f>
      </c>
      <c t="s">
        <v>23</v>
      </c>
    </row>
    <row r="319" spans="1:5" ht="25.5">
      <c r="A319" s="34" t="s">
        <v>53</v>
      </c>
      <c r="E319" s="35" t="s">
        <v>1059</v>
      </c>
    </row>
    <row r="320" spans="1:5" ht="38.25">
      <c r="A320" s="36" t="s">
        <v>55</v>
      </c>
      <c r="E320" s="37" t="s">
        <v>1060</v>
      </c>
    </row>
    <row r="321" spans="1:5" ht="76.5">
      <c r="A321" t="s">
        <v>57</v>
      </c>
      <c r="E321" s="35" t="s">
        <v>731</v>
      </c>
    </row>
    <row r="322" spans="1:18" ht="12.75" customHeight="1">
      <c r="A322" s="6" t="s">
        <v>45</v>
      </c>
      <c s="6"/>
      <c s="40" t="s">
        <v>179</v>
      </c>
      <c s="6"/>
      <c s="27" t="s">
        <v>732</v>
      </c>
      <c s="6"/>
      <c s="6"/>
      <c s="6"/>
      <c s="41">
        <f>0+Q322</f>
      </c>
      <c s="6"/>
      <c r="O322">
        <f>0+R322</f>
      </c>
      <c r="Q322">
        <f>0+I323+I327+I331+I335+I339+I343+I347+I351</f>
      </c>
      <c>
        <f>0+O323+O327+O331+O335+O339+O343+O347+O351</f>
      </c>
    </row>
    <row r="323" spans="1:16" ht="12.75">
      <c r="A323" s="25" t="s">
        <v>47</v>
      </c>
      <c s="29" t="s">
        <v>566</v>
      </c>
      <c s="29" t="s">
        <v>739</v>
      </c>
      <c s="25" t="s">
        <v>49</v>
      </c>
      <c s="30" t="s">
        <v>740</v>
      </c>
      <c s="31" t="s">
        <v>179</v>
      </c>
      <c s="32">
        <v>24.2</v>
      </c>
      <c s="33">
        <v>0</v>
      </c>
      <c s="33">
        <f>ROUND(ROUND(H323,2)*ROUND(G323,3),2)</f>
      </c>
      <c s="31"/>
      <c r="O323">
        <f>(I323*21)/100</f>
      </c>
      <c t="s">
        <v>23</v>
      </c>
    </row>
    <row r="324" spans="1:5" ht="25.5">
      <c r="A324" s="34" t="s">
        <v>53</v>
      </c>
      <c r="E324" s="35" t="s">
        <v>1061</v>
      </c>
    </row>
    <row r="325" spans="1:5" ht="38.25">
      <c r="A325" s="36" t="s">
        <v>55</v>
      </c>
      <c r="E325" s="37" t="s">
        <v>1062</v>
      </c>
    </row>
    <row r="326" spans="1:5" ht="12.75">
      <c r="A326" t="s">
        <v>57</v>
      </c>
      <c r="E326" s="35" t="s">
        <v>1063</v>
      </c>
    </row>
    <row r="327" spans="1:16" ht="12.75">
      <c r="A327" s="25" t="s">
        <v>47</v>
      </c>
      <c s="29" t="s">
        <v>503</v>
      </c>
      <c s="29" t="s">
        <v>1064</v>
      </c>
      <c s="25" t="s">
        <v>49</v>
      </c>
      <c s="30" t="s">
        <v>1065</v>
      </c>
      <c s="31" t="s">
        <v>51</v>
      </c>
      <c s="32">
        <v>2</v>
      </c>
      <c s="33">
        <v>0</v>
      </c>
      <c s="33">
        <f>ROUND(ROUND(H327,2)*ROUND(G327,3),2)</f>
      </c>
      <c s="31"/>
      <c r="O327">
        <f>(I327*21)/100</f>
      </c>
      <c t="s">
        <v>23</v>
      </c>
    </row>
    <row r="328" spans="1:5" ht="12.75">
      <c r="A328" s="34" t="s">
        <v>53</v>
      </c>
      <c r="E328" s="35" t="s">
        <v>23</v>
      </c>
    </row>
    <row r="329" spans="1:5" ht="12.75">
      <c r="A329" s="36" t="s">
        <v>55</v>
      </c>
      <c r="E329" s="37" t="s">
        <v>87</v>
      </c>
    </row>
    <row r="330" spans="1:5" ht="12.75">
      <c r="A330" t="s">
        <v>57</v>
      </c>
      <c r="E330" s="35" t="s">
        <v>49</v>
      </c>
    </row>
    <row r="331" spans="1:16" ht="12.75">
      <c r="A331" s="25" t="s">
        <v>47</v>
      </c>
      <c s="29" t="s">
        <v>216</v>
      </c>
      <c s="29" t="s">
        <v>1066</v>
      </c>
      <c s="25" t="s">
        <v>49</v>
      </c>
      <c s="30" t="s">
        <v>1067</v>
      </c>
      <c s="31" t="s">
        <v>51</v>
      </c>
      <c s="32">
        <v>8</v>
      </c>
      <c s="33">
        <v>0</v>
      </c>
      <c s="33">
        <f>ROUND(ROUND(H331,2)*ROUND(G331,3),2)</f>
      </c>
      <c s="31"/>
      <c r="O331">
        <f>(I331*21)/100</f>
      </c>
      <c t="s">
        <v>23</v>
      </c>
    </row>
    <row r="332" spans="1:5" ht="12.75">
      <c r="A332" s="34" t="s">
        <v>53</v>
      </c>
      <c r="E332" s="35" t="s">
        <v>75</v>
      </c>
    </row>
    <row r="333" spans="1:5" ht="12.75">
      <c r="A333" s="36" t="s">
        <v>55</v>
      </c>
      <c r="E333" s="37" t="s">
        <v>804</v>
      </c>
    </row>
    <row r="334" spans="1:5" ht="12.75">
      <c r="A334" t="s">
        <v>57</v>
      </c>
      <c r="E334" s="35" t="s">
        <v>49</v>
      </c>
    </row>
    <row r="335" spans="1:16" ht="12.75">
      <c r="A335" s="25" t="s">
        <v>47</v>
      </c>
      <c s="29" t="s">
        <v>404</v>
      </c>
      <c s="29" t="s">
        <v>1068</v>
      </c>
      <c s="25" t="s">
        <v>49</v>
      </c>
      <c s="30" t="s">
        <v>1069</v>
      </c>
      <c s="31" t="s">
        <v>51</v>
      </c>
      <c s="32">
        <v>1</v>
      </c>
      <c s="33">
        <v>0</v>
      </c>
      <c s="33">
        <f>ROUND(ROUND(H335,2)*ROUND(G335,3),2)</f>
      </c>
      <c s="31" t="s">
        <v>604</v>
      </c>
      <c r="O335">
        <f>(I335*21)/100</f>
      </c>
      <c t="s">
        <v>23</v>
      </c>
    </row>
    <row r="336" spans="1:5" ht="12.75">
      <c r="A336" s="34" t="s">
        <v>53</v>
      </c>
      <c r="E336" s="35" t="s">
        <v>1070</v>
      </c>
    </row>
    <row r="337" spans="1:5" ht="12.75">
      <c r="A337" s="36" t="s">
        <v>55</v>
      </c>
      <c r="E337" s="37" t="s">
        <v>691</v>
      </c>
    </row>
    <row r="338" spans="1:5" ht="63.75">
      <c r="A338" t="s">
        <v>57</v>
      </c>
      <c r="E338" s="35" t="s">
        <v>1071</v>
      </c>
    </row>
    <row r="339" spans="1:16" ht="12.75">
      <c r="A339" s="25" t="s">
        <v>47</v>
      </c>
      <c s="29" t="s">
        <v>498</v>
      </c>
      <c s="29" t="s">
        <v>1072</v>
      </c>
      <c s="25" t="s">
        <v>49</v>
      </c>
      <c s="30" t="s">
        <v>1073</v>
      </c>
      <c s="31" t="s">
        <v>51</v>
      </c>
      <c s="32">
        <v>2</v>
      </c>
      <c s="33">
        <v>0</v>
      </c>
      <c s="33">
        <f>ROUND(ROUND(H339,2)*ROUND(G339,3),2)</f>
      </c>
      <c s="31" t="s">
        <v>604</v>
      </c>
      <c r="O339">
        <f>(I339*21)/100</f>
      </c>
      <c t="s">
        <v>23</v>
      </c>
    </row>
    <row r="340" spans="1:5" ht="12.75">
      <c r="A340" s="34" t="s">
        <v>53</v>
      </c>
      <c r="E340" s="35" t="s">
        <v>23</v>
      </c>
    </row>
    <row r="341" spans="1:5" ht="12.75">
      <c r="A341" s="36" t="s">
        <v>55</v>
      </c>
      <c r="E341" s="37" t="s">
        <v>87</v>
      </c>
    </row>
    <row r="342" spans="1:5" ht="38.25">
      <c r="A342" t="s">
        <v>57</v>
      </c>
      <c r="E342" s="35" t="s">
        <v>1074</v>
      </c>
    </row>
    <row r="343" spans="1:16" ht="12.75">
      <c r="A343" s="25" t="s">
        <v>47</v>
      </c>
      <c s="29" t="s">
        <v>231</v>
      </c>
      <c s="29" t="s">
        <v>1075</v>
      </c>
      <c s="25" t="s">
        <v>49</v>
      </c>
      <c s="30" t="s">
        <v>1076</v>
      </c>
      <c s="31" t="s">
        <v>51</v>
      </c>
      <c s="32">
        <v>1</v>
      </c>
      <c s="33">
        <v>0</v>
      </c>
      <c s="33">
        <f>ROUND(ROUND(H343,2)*ROUND(G343,3),2)</f>
      </c>
      <c s="31" t="s">
        <v>604</v>
      </c>
      <c r="O343">
        <f>(I343*21)/100</f>
      </c>
      <c t="s">
        <v>23</v>
      </c>
    </row>
    <row r="344" spans="1:5" ht="12.75">
      <c r="A344" s="34" t="s">
        <v>53</v>
      </c>
      <c r="E344" s="35" t="s">
        <v>29</v>
      </c>
    </row>
    <row r="345" spans="1:5" ht="12.75">
      <c r="A345" s="36" t="s">
        <v>55</v>
      </c>
      <c r="E345" s="37" t="s">
        <v>691</v>
      </c>
    </row>
    <row r="346" spans="1:5" ht="38.25">
      <c r="A346" t="s">
        <v>57</v>
      </c>
      <c r="E346" s="35" t="s">
        <v>1077</v>
      </c>
    </row>
    <row r="347" spans="1:16" ht="12.75">
      <c r="A347" s="25" t="s">
        <v>47</v>
      </c>
      <c s="29" t="s">
        <v>267</v>
      </c>
      <c s="29" t="s">
        <v>1078</v>
      </c>
      <c s="25" t="s">
        <v>49</v>
      </c>
      <c s="30" t="s">
        <v>1079</v>
      </c>
      <c s="31" t="s">
        <v>126</v>
      </c>
      <c s="32">
        <v>238.385</v>
      </c>
      <c s="33">
        <v>0</v>
      </c>
      <c s="33">
        <f>ROUND(ROUND(H347,2)*ROUND(G347,3),2)</f>
      </c>
      <c s="31" t="s">
        <v>604</v>
      </c>
      <c r="O347">
        <f>(I347*21)/100</f>
      </c>
      <c t="s">
        <v>23</v>
      </c>
    </row>
    <row r="348" spans="1:5" ht="12.75">
      <c r="A348" s="34" t="s">
        <v>53</v>
      </c>
      <c r="E348" s="35" t="s">
        <v>1080</v>
      </c>
    </row>
    <row r="349" spans="1:5" ht="12.75">
      <c r="A349" s="36" t="s">
        <v>55</v>
      </c>
      <c r="E349" s="37" t="s">
        <v>1081</v>
      </c>
    </row>
    <row r="350" spans="1:5" ht="12.75">
      <c r="A350" t="s">
        <v>57</v>
      </c>
      <c r="E350" s="35" t="s">
        <v>49</v>
      </c>
    </row>
    <row r="351" spans="1:16" ht="12.75">
      <c r="A351" s="25" t="s">
        <v>47</v>
      </c>
      <c s="29" t="s">
        <v>273</v>
      </c>
      <c s="29" t="s">
        <v>1082</v>
      </c>
      <c s="25" t="s">
        <v>49</v>
      </c>
      <c s="30" t="s">
        <v>1083</v>
      </c>
      <c s="31" t="s">
        <v>51</v>
      </c>
      <c s="32">
        <v>88</v>
      </c>
      <c s="33">
        <v>0</v>
      </c>
      <c s="33">
        <f>ROUND(ROUND(H351,2)*ROUND(G351,3),2)</f>
      </c>
      <c s="31" t="s">
        <v>604</v>
      </c>
      <c r="O351">
        <f>(I351*21)/100</f>
      </c>
      <c t="s">
        <v>23</v>
      </c>
    </row>
    <row r="352" spans="1:5" ht="25.5">
      <c r="A352" s="34" t="s">
        <v>53</v>
      </c>
      <c r="E352" s="35" t="s">
        <v>1084</v>
      </c>
    </row>
    <row r="353" spans="1:5" ht="38.25">
      <c r="A353" s="36" t="s">
        <v>55</v>
      </c>
      <c r="E353" s="37" t="s">
        <v>1085</v>
      </c>
    </row>
    <row r="354" spans="1:5" ht="25.5">
      <c r="A354" t="s">
        <v>57</v>
      </c>
      <c r="E354" s="35" t="s">
        <v>1086</v>
      </c>
    </row>
    <row r="355" spans="1:18" ht="12.75" customHeight="1">
      <c r="A355" s="6" t="s">
        <v>45</v>
      </c>
      <c s="6"/>
      <c s="40" t="s">
        <v>12</v>
      </c>
      <c s="6"/>
      <c s="27" t="s">
        <v>772</v>
      </c>
      <c s="6"/>
      <c s="6"/>
      <c s="6"/>
      <c s="41">
        <f>0+Q355</f>
      </c>
      <c s="6"/>
      <c r="O355">
        <f>0+R355</f>
      </c>
      <c r="Q355">
        <f>0+I356+I360</f>
      </c>
      <c>
        <f>0+O356+O360</f>
      </c>
    </row>
    <row r="356" spans="1:16" ht="12.75">
      <c r="A356" s="25" t="s">
        <v>47</v>
      </c>
      <c s="29" t="s">
        <v>433</v>
      </c>
      <c s="29" t="s">
        <v>1087</v>
      </c>
      <c s="25" t="s">
        <v>49</v>
      </c>
      <c s="30" t="s">
        <v>1088</v>
      </c>
      <c s="31" t="s">
        <v>126</v>
      </c>
      <c s="32">
        <v>20.408</v>
      </c>
      <c s="33">
        <v>0</v>
      </c>
      <c s="33">
        <f>ROUND(ROUND(H356,2)*ROUND(G356,3),2)</f>
      </c>
      <c s="31" t="s">
        <v>604</v>
      </c>
      <c r="O356">
        <f>(I356*21)/100</f>
      </c>
      <c t="s">
        <v>23</v>
      </c>
    </row>
    <row r="357" spans="1:5" ht="12.75">
      <c r="A357" s="34" t="s">
        <v>53</v>
      </c>
      <c r="E357" s="35" t="s">
        <v>1057</v>
      </c>
    </row>
    <row r="358" spans="1:5" ht="12.75">
      <c r="A358" s="36" t="s">
        <v>55</v>
      </c>
      <c r="E358" s="37" t="s">
        <v>1058</v>
      </c>
    </row>
    <row r="359" spans="1:5" ht="12.75">
      <c r="A359" t="s">
        <v>57</v>
      </c>
      <c r="E359" s="35" t="s">
        <v>49</v>
      </c>
    </row>
    <row r="360" spans="1:16" ht="12.75">
      <c r="A360" s="25" t="s">
        <v>47</v>
      </c>
      <c s="29" t="s">
        <v>176</v>
      </c>
      <c s="29" t="s">
        <v>773</v>
      </c>
      <c s="25" t="s">
        <v>49</v>
      </c>
      <c s="30" t="s">
        <v>774</v>
      </c>
      <c s="31" t="s">
        <v>126</v>
      </c>
      <c s="32">
        <v>20.408</v>
      </c>
      <c s="33">
        <v>0</v>
      </c>
      <c s="33">
        <f>ROUND(ROUND(H360,2)*ROUND(G360,3),2)</f>
      </c>
      <c s="31" t="s">
        <v>604</v>
      </c>
      <c r="O360">
        <f>(I360*21)/100</f>
      </c>
      <c t="s">
        <v>23</v>
      </c>
    </row>
    <row r="361" spans="1:5" ht="12.75">
      <c r="A361" s="34" t="s">
        <v>53</v>
      </c>
      <c r="E361" s="35" t="s">
        <v>1057</v>
      </c>
    </row>
    <row r="362" spans="1:5" ht="12.75">
      <c r="A362" s="36" t="s">
        <v>55</v>
      </c>
      <c r="E362" s="37" t="s">
        <v>1058</v>
      </c>
    </row>
    <row r="363" spans="1:5" ht="12.75">
      <c r="A363" t="s">
        <v>57</v>
      </c>
      <c r="E363" s="35" t="s">
        <v>1089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0+O8+O25+O58+O63+O68+O73+O186+O191</f>
      </c>
      <c t="s">
        <v>22</v>
      </c>
    </row>
    <row r="3" spans="1:16" ht="15" customHeight="1">
      <c r="A3" t="s">
        <v>12</v>
      </c>
      <c s="12" t="s">
        <v>14</v>
      </c>
      <c s="13" t="s">
        <v>15</v>
      </c>
      <c s="1"/>
      <c s="14" t="s">
        <v>16</v>
      </c>
      <c s="1"/>
      <c s="9"/>
      <c s="8" t="s">
        <v>1090</v>
      </c>
      <c s="38">
        <f>0+I8+I25+I58+I63+I68+I73+I186+I191</f>
      </c>
      <c s="10"/>
      <c r="O3" t="s">
        <v>19</v>
      </c>
      <c t="s">
        <v>23</v>
      </c>
    </row>
    <row r="4" spans="1:16" ht="15" customHeight="1">
      <c r="A4" t="s">
        <v>17</v>
      </c>
      <c s="16" t="s">
        <v>18</v>
      </c>
      <c s="17" t="s">
        <v>1090</v>
      </c>
      <c s="6"/>
      <c s="18" t="s">
        <v>1091</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122</v>
      </c>
      <c s="19"/>
      <c s="19"/>
      <c s="19"/>
      <c s="28">
        <f>0+Q8</f>
      </c>
      <c s="19"/>
      <c r="O8">
        <f>0+R8</f>
      </c>
      <c r="Q8">
        <f>0+I9+I13+I17+I21</f>
      </c>
      <c>
        <f>0+O9+O13+O17+O21</f>
      </c>
    </row>
    <row r="9" spans="1:16" ht="25.5">
      <c r="A9" s="25" t="s">
        <v>47</v>
      </c>
      <c s="29" t="s">
        <v>29</v>
      </c>
      <c s="29" t="s">
        <v>124</v>
      </c>
      <c s="25" t="s">
        <v>49</v>
      </c>
      <c s="30" t="s">
        <v>1092</v>
      </c>
      <c s="31" t="s">
        <v>126</v>
      </c>
      <c s="32">
        <v>25.3</v>
      </c>
      <c s="33">
        <v>0</v>
      </c>
      <c s="33">
        <f>ROUND(ROUND(H9,2)*ROUND(G9,3),2)</f>
      </c>
      <c s="31" t="s">
        <v>52</v>
      </c>
      <c r="O9">
        <f>(I9*21)/100</f>
      </c>
      <c t="s">
        <v>23</v>
      </c>
    </row>
    <row r="10" spans="1:5" ht="12.75">
      <c r="A10" s="34" t="s">
        <v>53</v>
      </c>
      <c r="E10" s="35" t="s">
        <v>49</v>
      </c>
    </row>
    <row r="11" spans="1:5" ht="12.75">
      <c r="A11" s="36" t="s">
        <v>55</v>
      </c>
      <c r="E11" s="37" t="s">
        <v>1093</v>
      </c>
    </row>
    <row r="12" spans="1:5" ht="140.25">
      <c r="A12" t="s">
        <v>57</v>
      </c>
      <c r="E12" s="35" t="s">
        <v>1094</v>
      </c>
    </row>
    <row r="13" spans="1:16" ht="25.5">
      <c r="A13" s="25" t="s">
        <v>47</v>
      </c>
      <c s="29" t="s">
        <v>23</v>
      </c>
      <c s="29" t="s">
        <v>146</v>
      </c>
      <c s="25" t="s">
        <v>49</v>
      </c>
      <c s="30" t="s">
        <v>147</v>
      </c>
      <c s="31" t="s">
        <v>126</v>
      </c>
      <c s="32">
        <v>2.6</v>
      </c>
      <c s="33">
        <v>0</v>
      </c>
      <c s="33">
        <f>ROUND(ROUND(H13,2)*ROUND(G13,3),2)</f>
      </c>
      <c s="31" t="s">
        <v>52</v>
      </c>
      <c r="O13">
        <f>(I13*21)/100</f>
      </c>
      <c t="s">
        <v>23</v>
      </c>
    </row>
    <row r="14" spans="1:5" ht="12.75">
      <c r="A14" s="34" t="s">
        <v>53</v>
      </c>
      <c r="E14" s="35" t="s">
        <v>49</v>
      </c>
    </row>
    <row r="15" spans="1:5" ht="12.75">
      <c r="A15" s="36" t="s">
        <v>55</v>
      </c>
      <c r="E15" s="37" t="s">
        <v>1093</v>
      </c>
    </row>
    <row r="16" spans="1:5" ht="140.25">
      <c r="A16" t="s">
        <v>57</v>
      </c>
      <c r="E16" s="35" t="s">
        <v>1095</v>
      </c>
    </row>
    <row r="17" spans="1:16" ht="25.5">
      <c r="A17" s="25" t="s">
        <v>47</v>
      </c>
      <c s="29" t="s">
        <v>22</v>
      </c>
      <c s="29" t="s">
        <v>1096</v>
      </c>
      <c s="25" t="s">
        <v>49</v>
      </c>
      <c s="30" t="s">
        <v>1097</v>
      </c>
      <c s="31" t="s">
        <v>126</v>
      </c>
      <c s="32">
        <v>2.9</v>
      </c>
      <c s="33">
        <v>0</v>
      </c>
      <c s="33">
        <f>ROUND(ROUND(H17,2)*ROUND(G17,3),2)</f>
      </c>
      <c s="31" t="s">
        <v>52</v>
      </c>
      <c r="O17">
        <f>(I17*21)/100</f>
      </c>
      <c t="s">
        <v>23</v>
      </c>
    </row>
    <row r="18" spans="1:5" ht="12.75">
      <c r="A18" s="34" t="s">
        <v>53</v>
      </c>
      <c r="E18" s="35" t="s">
        <v>49</v>
      </c>
    </row>
    <row r="19" spans="1:5" ht="12.75">
      <c r="A19" s="36" t="s">
        <v>55</v>
      </c>
      <c r="E19" s="37" t="s">
        <v>1093</v>
      </c>
    </row>
    <row r="20" spans="1:5" ht="140.25">
      <c r="A20" t="s">
        <v>57</v>
      </c>
      <c r="E20" s="35" t="s">
        <v>1095</v>
      </c>
    </row>
    <row r="21" spans="1:16" ht="25.5">
      <c r="A21" s="25" t="s">
        <v>47</v>
      </c>
      <c s="29" t="s">
        <v>33</v>
      </c>
      <c s="29" t="s">
        <v>1098</v>
      </c>
      <c s="25" t="s">
        <v>49</v>
      </c>
      <c s="30" t="s">
        <v>1099</v>
      </c>
      <c s="31" t="s">
        <v>126</v>
      </c>
      <c s="32">
        <v>0.5</v>
      </c>
      <c s="33">
        <v>0</v>
      </c>
      <c s="33">
        <f>ROUND(ROUND(H21,2)*ROUND(G21,3),2)</f>
      </c>
      <c s="31" t="s">
        <v>52</v>
      </c>
      <c r="O21">
        <f>(I21*21)/100</f>
      </c>
      <c t="s">
        <v>23</v>
      </c>
    </row>
    <row r="22" spans="1:5" ht="12.75">
      <c r="A22" s="34" t="s">
        <v>53</v>
      </c>
      <c r="E22" s="35" t="s">
        <v>49</v>
      </c>
    </row>
    <row r="23" spans="1:5" ht="12.75">
      <c r="A23" s="36" t="s">
        <v>55</v>
      </c>
      <c r="E23" s="37" t="s">
        <v>1093</v>
      </c>
    </row>
    <row r="24" spans="1:5" ht="140.25">
      <c r="A24" t="s">
        <v>57</v>
      </c>
      <c r="E24" s="35" t="s">
        <v>1095</v>
      </c>
    </row>
    <row r="25" spans="1:18" ht="12.75" customHeight="1">
      <c r="A25" s="6" t="s">
        <v>45</v>
      </c>
      <c s="6"/>
      <c s="40" t="s">
        <v>29</v>
      </c>
      <c s="6"/>
      <c s="27" t="s">
        <v>150</v>
      </c>
      <c s="6"/>
      <c s="6"/>
      <c s="6"/>
      <c s="41">
        <f>0+Q25</f>
      </c>
      <c s="6"/>
      <c r="O25">
        <f>0+R25</f>
      </c>
      <c r="Q25">
        <f>0+I26+I30+I34+I38+I42+I46+I50+I54</f>
      </c>
      <c>
        <f>0+O26+O30+O34+O38+O42+O46+O50+O54</f>
      </c>
    </row>
    <row r="26" spans="1:16" ht="12.75">
      <c r="A26" s="25" t="s">
        <v>47</v>
      </c>
      <c s="29" t="s">
        <v>35</v>
      </c>
      <c s="29" t="s">
        <v>1100</v>
      </c>
      <c s="25" t="s">
        <v>49</v>
      </c>
      <c s="30" t="s">
        <v>1101</v>
      </c>
      <c s="31" t="s">
        <v>153</v>
      </c>
      <c s="32">
        <v>126</v>
      </c>
      <c s="33">
        <v>0</v>
      </c>
      <c s="33">
        <f>ROUND(ROUND(H26,2)*ROUND(G26,3),2)</f>
      </c>
      <c s="31" t="s">
        <v>52</v>
      </c>
      <c r="O26">
        <f>(I26*21)/100</f>
      </c>
      <c t="s">
        <v>23</v>
      </c>
    </row>
    <row r="27" spans="1:5" ht="12.75">
      <c r="A27" s="34" t="s">
        <v>53</v>
      </c>
      <c r="E27" s="35" t="s">
        <v>49</v>
      </c>
    </row>
    <row r="28" spans="1:5" ht="12.75">
      <c r="A28" s="36" t="s">
        <v>55</v>
      </c>
      <c r="E28" s="37" t="s">
        <v>1093</v>
      </c>
    </row>
    <row r="29" spans="1:5" ht="12.75">
      <c r="A29" t="s">
        <v>57</v>
      </c>
      <c r="E29" s="35" t="s">
        <v>1102</v>
      </c>
    </row>
    <row r="30" spans="1:16" ht="25.5">
      <c r="A30" s="25" t="s">
        <v>47</v>
      </c>
      <c s="29" t="s">
        <v>37</v>
      </c>
      <c s="29" t="s">
        <v>1103</v>
      </c>
      <c s="25" t="s">
        <v>49</v>
      </c>
      <c s="30" t="s">
        <v>1104</v>
      </c>
      <c s="31" t="s">
        <v>159</v>
      </c>
      <c s="32">
        <v>1.8</v>
      </c>
      <c s="33">
        <v>0</v>
      </c>
      <c s="33">
        <f>ROUND(ROUND(H30,2)*ROUND(G30,3),2)</f>
      </c>
      <c s="31" t="s">
        <v>52</v>
      </c>
      <c r="O30">
        <f>(I30*21)/100</f>
      </c>
      <c t="s">
        <v>23</v>
      </c>
    </row>
    <row r="31" spans="1:5" ht="12.75">
      <c r="A31" s="34" t="s">
        <v>53</v>
      </c>
      <c r="E31" s="35" t="s">
        <v>49</v>
      </c>
    </row>
    <row r="32" spans="1:5" ht="12.75">
      <c r="A32" s="36" t="s">
        <v>55</v>
      </c>
      <c r="E32" s="37" t="s">
        <v>1093</v>
      </c>
    </row>
    <row r="33" spans="1:5" ht="63.75">
      <c r="A33" t="s">
        <v>57</v>
      </c>
      <c r="E33" s="35" t="s">
        <v>1105</v>
      </c>
    </row>
    <row r="34" spans="1:16" ht="12.75">
      <c r="A34" s="25" t="s">
        <v>47</v>
      </c>
      <c s="29" t="s">
        <v>69</v>
      </c>
      <c s="29" t="s">
        <v>194</v>
      </c>
      <c s="25" t="s">
        <v>49</v>
      </c>
      <c s="30" t="s">
        <v>195</v>
      </c>
      <c s="31" t="s">
        <v>159</v>
      </c>
      <c s="32">
        <v>1.2</v>
      </c>
      <c s="33">
        <v>0</v>
      </c>
      <c s="33">
        <f>ROUND(ROUND(H34,2)*ROUND(G34,3),2)</f>
      </c>
      <c s="31" t="s">
        <v>52</v>
      </c>
      <c r="O34">
        <f>(I34*21)/100</f>
      </c>
      <c t="s">
        <v>23</v>
      </c>
    </row>
    <row r="35" spans="1:5" ht="12.75">
      <c r="A35" s="34" t="s">
        <v>53</v>
      </c>
      <c r="E35" s="35" t="s">
        <v>49</v>
      </c>
    </row>
    <row r="36" spans="1:5" ht="12.75">
      <c r="A36" s="36" t="s">
        <v>55</v>
      </c>
      <c r="E36" s="37" t="s">
        <v>1093</v>
      </c>
    </row>
    <row r="37" spans="1:5" ht="318.75">
      <c r="A37" t="s">
        <v>57</v>
      </c>
      <c r="E37" s="35" t="s">
        <v>1106</v>
      </c>
    </row>
    <row r="38" spans="1:16" ht="12.75">
      <c r="A38" s="25" t="s">
        <v>47</v>
      </c>
      <c s="29" t="s">
        <v>75</v>
      </c>
      <c s="29" t="s">
        <v>1107</v>
      </c>
      <c s="25" t="s">
        <v>49</v>
      </c>
      <c s="30" t="s">
        <v>1108</v>
      </c>
      <c s="31" t="s">
        <v>1109</v>
      </c>
      <c s="32">
        <v>36</v>
      </c>
      <c s="33">
        <v>0</v>
      </c>
      <c s="33">
        <f>ROUND(ROUND(H38,2)*ROUND(G38,3),2)</f>
      </c>
      <c s="31" t="s">
        <v>52</v>
      </c>
      <c r="O38">
        <f>(I38*21)/100</f>
      </c>
      <c t="s">
        <v>23</v>
      </c>
    </row>
    <row r="39" spans="1:5" ht="12.75">
      <c r="A39" s="34" t="s">
        <v>53</v>
      </c>
      <c r="E39" s="35" t="s">
        <v>49</v>
      </c>
    </row>
    <row r="40" spans="1:5" ht="12.75">
      <c r="A40" s="36" t="s">
        <v>55</v>
      </c>
      <c r="E40" s="37" t="s">
        <v>1093</v>
      </c>
    </row>
    <row r="41" spans="1:5" ht="25.5">
      <c r="A41" t="s">
        <v>57</v>
      </c>
      <c r="E41" s="35" t="s">
        <v>1110</v>
      </c>
    </row>
    <row r="42" spans="1:16" ht="12.75">
      <c r="A42" s="25" t="s">
        <v>47</v>
      </c>
      <c s="29" t="s">
        <v>40</v>
      </c>
      <c s="29" t="s">
        <v>1111</v>
      </c>
      <c s="25" t="s">
        <v>49</v>
      </c>
      <c s="30" t="s">
        <v>1112</v>
      </c>
      <c s="31" t="s">
        <v>159</v>
      </c>
      <c s="32">
        <v>36.1</v>
      </c>
      <c s="33">
        <v>0</v>
      </c>
      <c s="33">
        <f>ROUND(ROUND(H42,2)*ROUND(G42,3),2)</f>
      </c>
      <c s="31" t="s">
        <v>52</v>
      </c>
      <c r="O42">
        <f>(I42*21)/100</f>
      </c>
      <c t="s">
        <v>23</v>
      </c>
    </row>
    <row r="43" spans="1:5" ht="12.75">
      <c r="A43" s="34" t="s">
        <v>53</v>
      </c>
      <c r="E43" s="35" t="s">
        <v>49</v>
      </c>
    </row>
    <row r="44" spans="1:5" ht="12.75">
      <c r="A44" s="36" t="s">
        <v>55</v>
      </c>
      <c r="E44" s="37" t="s">
        <v>1093</v>
      </c>
    </row>
    <row r="45" spans="1:5" ht="318.75">
      <c r="A45" t="s">
        <v>57</v>
      </c>
      <c r="E45" s="35" t="s">
        <v>1113</v>
      </c>
    </row>
    <row r="46" spans="1:16" ht="12.75">
      <c r="A46" s="25" t="s">
        <v>47</v>
      </c>
      <c s="29" t="s">
        <v>42</v>
      </c>
      <c s="29" t="s">
        <v>1114</v>
      </c>
      <c s="25" t="s">
        <v>49</v>
      </c>
      <c s="30" t="s">
        <v>1115</v>
      </c>
      <c s="31" t="s">
        <v>1109</v>
      </c>
      <c s="32">
        <v>325.3</v>
      </c>
      <c s="33">
        <v>0</v>
      </c>
      <c s="33">
        <f>ROUND(ROUND(H46,2)*ROUND(G46,3),2)</f>
      </c>
      <c s="31" t="s">
        <v>52</v>
      </c>
      <c r="O46">
        <f>(I46*21)/100</f>
      </c>
      <c t="s">
        <v>23</v>
      </c>
    </row>
    <row r="47" spans="1:5" ht="12.75">
      <c r="A47" s="34" t="s">
        <v>53</v>
      </c>
      <c r="E47" s="35" t="s">
        <v>49</v>
      </c>
    </row>
    <row r="48" spans="1:5" ht="12.75">
      <c r="A48" s="36" t="s">
        <v>55</v>
      </c>
      <c r="E48" s="37" t="s">
        <v>1093</v>
      </c>
    </row>
    <row r="49" spans="1:5" ht="25.5">
      <c r="A49" t="s">
        <v>57</v>
      </c>
      <c r="E49" s="35" t="s">
        <v>1110</v>
      </c>
    </row>
    <row r="50" spans="1:16" ht="12.75">
      <c r="A50" s="25" t="s">
        <v>47</v>
      </c>
      <c s="29" t="s">
        <v>44</v>
      </c>
      <c s="29" t="s">
        <v>223</v>
      </c>
      <c s="25" t="s">
        <v>49</v>
      </c>
      <c s="30" t="s">
        <v>224</v>
      </c>
      <c s="31" t="s">
        <v>159</v>
      </c>
      <c s="32">
        <v>33.1</v>
      </c>
      <c s="33">
        <v>0</v>
      </c>
      <c s="33">
        <f>ROUND(ROUND(H50,2)*ROUND(G50,3),2)</f>
      </c>
      <c s="31" t="s">
        <v>52</v>
      </c>
      <c r="O50">
        <f>(I50*21)/100</f>
      </c>
      <c t="s">
        <v>23</v>
      </c>
    </row>
    <row r="51" spans="1:5" ht="12.75">
      <c r="A51" s="34" t="s">
        <v>53</v>
      </c>
      <c r="E51" s="35" t="s">
        <v>49</v>
      </c>
    </row>
    <row r="52" spans="1:5" ht="12.75">
      <c r="A52" s="36" t="s">
        <v>55</v>
      </c>
      <c r="E52" s="37" t="s">
        <v>1093</v>
      </c>
    </row>
    <row r="53" spans="1:5" ht="229.5">
      <c r="A53" t="s">
        <v>57</v>
      </c>
      <c r="E53" s="35" t="s">
        <v>1116</v>
      </c>
    </row>
    <row r="54" spans="1:16" ht="12.75">
      <c r="A54" s="25" t="s">
        <v>47</v>
      </c>
      <c s="29" t="s">
        <v>91</v>
      </c>
      <c s="29" t="s">
        <v>1117</v>
      </c>
      <c s="25" t="s">
        <v>49</v>
      </c>
      <c s="30" t="s">
        <v>1118</v>
      </c>
      <c s="31" t="s">
        <v>153</v>
      </c>
      <c s="32">
        <v>126</v>
      </c>
      <c s="33">
        <v>0</v>
      </c>
      <c s="33">
        <f>ROUND(ROUND(H54,2)*ROUND(G54,3),2)</f>
      </c>
      <c s="31" t="s">
        <v>52</v>
      </c>
      <c r="O54">
        <f>(I54*21)/100</f>
      </c>
      <c t="s">
        <v>23</v>
      </c>
    </row>
    <row r="55" spans="1:5" ht="12.75">
      <c r="A55" s="34" t="s">
        <v>53</v>
      </c>
      <c r="E55" s="35" t="s">
        <v>49</v>
      </c>
    </row>
    <row r="56" spans="1:5" ht="12.75">
      <c r="A56" s="36" t="s">
        <v>55</v>
      </c>
      <c r="E56" s="37" t="s">
        <v>1093</v>
      </c>
    </row>
    <row r="57" spans="1:5" ht="38.25">
      <c r="A57" t="s">
        <v>57</v>
      </c>
      <c r="E57" s="35" t="s">
        <v>1119</v>
      </c>
    </row>
    <row r="58" spans="1:18" ht="12.75" customHeight="1">
      <c r="A58" s="6" t="s">
        <v>45</v>
      </c>
      <c s="6"/>
      <c s="40" t="s">
        <v>23</v>
      </c>
      <c s="6"/>
      <c s="27" t="s">
        <v>266</v>
      </c>
      <c s="6"/>
      <c s="6"/>
      <c s="6"/>
      <c s="41">
        <f>0+Q58</f>
      </c>
      <c s="6"/>
      <c r="O58">
        <f>0+R58</f>
      </c>
      <c r="Q58">
        <f>0+I59</f>
      </c>
      <c>
        <f>0+O59</f>
      </c>
    </row>
    <row r="59" spans="1:16" ht="12.75">
      <c r="A59" s="25" t="s">
        <v>47</v>
      </c>
      <c s="29" t="s">
        <v>96</v>
      </c>
      <c s="29" t="s">
        <v>286</v>
      </c>
      <c s="25" t="s">
        <v>49</v>
      </c>
      <c s="30" t="s">
        <v>287</v>
      </c>
      <c s="31" t="s">
        <v>159</v>
      </c>
      <c s="32">
        <v>0.7</v>
      </c>
      <c s="33">
        <v>0</v>
      </c>
      <c s="33">
        <f>ROUND(ROUND(H59,2)*ROUND(G59,3),2)</f>
      </c>
      <c s="31" t="s">
        <v>52</v>
      </c>
      <c r="O59">
        <f>(I59*21)/100</f>
      </c>
      <c t="s">
        <v>23</v>
      </c>
    </row>
    <row r="60" spans="1:5" ht="12.75">
      <c r="A60" s="34" t="s">
        <v>53</v>
      </c>
      <c r="E60" s="35" t="s">
        <v>49</v>
      </c>
    </row>
    <row r="61" spans="1:5" ht="12.75">
      <c r="A61" s="36" t="s">
        <v>55</v>
      </c>
      <c r="E61" s="37" t="s">
        <v>1093</v>
      </c>
    </row>
    <row r="62" spans="1:5" ht="369.75">
      <c r="A62" t="s">
        <v>57</v>
      </c>
      <c r="E62" s="35" t="s">
        <v>1120</v>
      </c>
    </row>
    <row r="63" spans="1:18" ht="12.75" customHeight="1">
      <c r="A63" s="6" t="s">
        <v>45</v>
      </c>
      <c s="6"/>
      <c s="40" t="s">
        <v>33</v>
      </c>
      <c s="6"/>
      <c s="27" t="s">
        <v>342</v>
      </c>
      <c s="6"/>
      <c s="6"/>
      <c s="6"/>
      <c s="41">
        <f>0+Q63</f>
      </c>
      <c s="6"/>
      <c r="O63">
        <f>0+R63</f>
      </c>
      <c r="Q63">
        <f>0+I64</f>
      </c>
      <c>
        <f>0+O64</f>
      </c>
    </row>
    <row r="64" spans="1:16" ht="12.75">
      <c r="A64" s="25" t="s">
        <v>47</v>
      </c>
      <c s="29" t="s">
        <v>100</v>
      </c>
      <c s="29" t="s">
        <v>1121</v>
      </c>
      <c s="25" t="s">
        <v>49</v>
      </c>
      <c s="30" t="s">
        <v>1122</v>
      </c>
      <c s="31" t="s">
        <v>159</v>
      </c>
      <c s="32">
        <v>6.4</v>
      </c>
      <c s="33">
        <v>0</v>
      </c>
      <c s="33">
        <f>ROUND(ROUND(H64,2)*ROUND(G64,3),2)</f>
      </c>
      <c s="31" t="s">
        <v>52</v>
      </c>
      <c r="O64">
        <f>(I64*21)/100</f>
      </c>
      <c t="s">
        <v>23</v>
      </c>
    </row>
    <row r="65" spans="1:5" ht="12.75">
      <c r="A65" s="34" t="s">
        <v>53</v>
      </c>
      <c r="E65" s="35" t="s">
        <v>49</v>
      </c>
    </row>
    <row r="66" spans="1:5" ht="12.75">
      <c r="A66" s="36" t="s">
        <v>55</v>
      </c>
      <c r="E66" s="37" t="s">
        <v>1093</v>
      </c>
    </row>
    <row r="67" spans="1:5" ht="38.25">
      <c r="A67" t="s">
        <v>57</v>
      </c>
      <c r="E67" s="35" t="s">
        <v>1123</v>
      </c>
    </row>
    <row r="68" spans="1:18" ht="12.75" customHeight="1">
      <c r="A68" s="6" t="s">
        <v>45</v>
      </c>
      <c s="6"/>
      <c s="40" t="s">
        <v>35</v>
      </c>
      <c s="6"/>
      <c s="27" t="s">
        <v>386</v>
      </c>
      <c s="6"/>
      <c s="6"/>
      <c s="6"/>
      <c s="41">
        <f>0+Q68</f>
      </c>
      <c s="6"/>
      <c r="O68">
        <f>0+R68</f>
      </c>
      <c r="Q68">
        <f>0+I69</f>
      </c>
      <c>
        <f>0+O69</f>
      </c>
    </row>
    <row r="69" spans="1:16" ht="12.75">
      <c r="A69" s="25" t="s">
        <v>47</v>
      </c>
      <c s="29" t="s">
        <v>104</v>
      </c>
      <c s="29" t="s">
        <v>1124</v>
      </c>
      <c s="25" t="s">
        <v>49</v>
      </c>
      <c s="30" t="s">
        <v>1125</v>
      </c>
      <c s="31" t="s">
        <v>159</v>
      </c>
      <c s="32">
        <v>1.8</v>
      </c>
      <c s="33">
        <v>0</v>
      </c>
      <c s="33">
        <f>ROUND(ROUND(H69,2)*ROUND(G69,3),2)</f>
      </c>
      <c s="31" t="s">
        <v>52</v>
      </c>
      <c r="O69">
        <f>(I69*21)/100</f>
      </c>
      <c t="s">
        <v>23</v>
      </c>
    </row>
    <row r="70" spans="1:5" ht="12.75">
      <c r="A70" s="34" t="s">
        <v>53</v>
      </c>
      <c r="E70" s="35" t="s">
        <v>49</v>
      </c>
    </row>
    <row r="71" spans="1:5" ht="12.75">
      <c r="A71" s="36" t="s">
        <v>55</v>
      </c>
      <c r="E71" s="37" t="s">
        <v>1093</v>
      </c>
    </row>
    <row r="72" spans="1:5" ht="51">
      <c r="A72" t="s">
        <v>57</v>
      </c>
      <c r="E72" s="35" t="s">
        <v>1126</v>
      </c>
    </row>
    <row r="73" spans="1:18" ht="12.75" customHeight="1">
      <c r="A73" s="6" t="s">
        <v>45</v>
      </c>
      <c s="6"/>
      <c s="40" t="s">
        <v>69</v>
      </c>
      <c s="6"/>
      <c s="27" t="s">
        <v>450</v>
      </c>
      <c s="6"/>
      <c s="6"/>
      <c s="6"/>
      <c s="41">
        <f>0+Q73</f>
      </c>
      <c s="6"/>
      <c r="O73">
        <f>0+R73</f>
      </c>
      <c r="Q73">
        <f>0+I74+I78+I82+I86+I90+I94+I98+I102+I106+I110+I114+I118+I122+I126+I130+I134+I138+I142+I146+I150+I154+I158+I162+I166+I170+I174+I178+I182</f>
      </c>
      <c>
        <f>0+O74+O78+O82+O86+O90+O94+O98+O102+O106+O110+O114+O118+O122+O126+O130+O134+O138+O142+O146+O150+O154+O158+O162+O166+O170+O174+O178+O182</f>
      </c>
    </row>
    <row r="74" spans="1:16" ht="12.75">
      <c r="A74" s="25" t="s">
        <v>47</v>
      </c>
      <c s="29" t="s">
        <v>193</v>
      </c>
      <c s="29" t="s">
        <v>1127</v>
      </c>
      <c s="25" t="s">
        <v>49</v>
      </c>
      <c s="30" t="s">
        <v>1128</v>
      </c>
      <c s="31" t="s">
        <v>179</v>
      </c>
      <c s="32">
        <v>173</v>
      </c>
      <c s="33">
        <v>0</v>
      </c>
      <c s="33">
        <f>ROUND(ROUND(H74,2)*ROUND(G74,3),2)</f>
      </c>
      <c s="31" t="s">
        <v>52</v>
      </c>
      <c r="O74">
        <f>(I74*21)/100</f>
      </c>
      <c t="s">
        <v>23</v>
      </c>
    </row>
    <row r="75" spans="1:5" ht="12.75">
      <c r="A75" s="34" t="s">
        <v>53</v>
      </c>
      <c r="E75" s="35" t="s">
        <v>49</v>
      </c>
    </row>
    <row r="76" spans="1:5" ht="12.75">
      <c r="A76" s="36" t="s">
        <v>55</v>
      </c>
      <c r="E76" s="37" t="s">
        <v>1093</v>
      </c>
    </row>
    <row r="77" spans="1:5" ht="76.5">
      <c r="A77" t="s">
        <v>57</v>
      </c>
      <c r="E77" s="35" t="s">
        <v>1129</v>
      </c>
    </row>
    <row r="78" spans="1:16" ht="12.75">
      <c r="A78" s="25" t="s">
        <v>47</v>
      </c>
      <c s="29" t="s">
        <v>199</v>
      </c>
      <c s="29" t="s">
        <v>1130</v>
      </c>
      <c s="25" t="s">
        <v>49</v>
      </c>
      <c s="30" t="s">
        <v>1131</v>
      </c>
      <c s="31" t="s">
        <v>179</v>
      </c>
      <c s="32">
        <v>44</v>
      </c>
      <c s="33">
        <v>0</v>
      </c>
      <c s="33">
        <f>ROUND(ROUND(H78,2)*ROUND(G78,3),2)</f>
      </c>
      <c s="31" t="s">
        <v>52</v>
      </c>
      <c r="O78">
        <f>(I78*21)/100</f>
      </c>
      <c t="s">
        <v>23</v>
      </c>
    </row>
    <row r="79" spans="1:5" ht="12.75">
      <c r="A79" s="34" t="s">
        <v>53</v>
      </c>
      <c r="E79" s="35" t="s">
        <v>49</v>
      </c>
    </row>
    <row r="80" spans="1:5" ht="12.75">
      <c r="A80" s="36" t="s">
        <v>55</v>
      </c>
      <c r="E80" s="37" t="s">
        <v>1093</v>
      </c>
    </row>
    <row r="81" spans="1:5" ht="76.5">
      <c r="A81" t="s">
        <v>57</v>
      </c>
      <c r="E81" s="35" t="s">
        <v>1129</v>
      </c>
    </row>
    <row r="82" spans="1:16" ht="12.75">
      <c r="A82" s="25" t="s">
        <v>47</v>
      </c>
      <c s="29" t="s">
        <v>204</v>
      </c>
      <c s="29" t="s">
        <v>1132</v>
      </c>
      <c s="25" t="s">
        <v>49</v>
      </c>
      <c s="30" t="s">
        <v>1133</v>
      </c>
      <c s="31" t="s">
        <v>179</v>
      </c>
      <c s="32">
        <v>106</v>
      </c>
      <c s="33">
        <v>0</v>
      </c>
      <c s="33">
        <f>ROUND(ROUND(H82,2)*ROUND(G82,3),2)</f>
      </c>
      <c s="31" t="s">
        <v>52</v>
      </c>
      <c r="O82">
        <f>(I82*21)/100</f>
      </c>
      <c t="s">
        <v>23</v>
      </c>
    </row>
    <row r="83" spans="1:5" ht="12.75">
      <c r="A83" s="34" t="s">
        <v>53</v>
      </c>
      <c r="E83" s="35" t="s">
        <v>49</v>
      </c>
    </row>
    <row r="84" spans="1:5" ht="12.75">
      <c r="A84" s="36" t="s">
        <v>55</v>
      </c>
      <c r="E84" s="37" t="s">
        <v>1093</v>
      </c>
    </row>
    <row r="85" spans="1:5" ht="76.5">
      <c r="A85" t="s">
        <v>57</v>
      </c>
      <c r="E85" s="35" t="s">
        <v>1129</v>
      </c>
    </row>
    <row r="86" spans="1:16" ht="25.5">
      <c r="A86" s="25" t="s">
        <v>47</v>
      </c>
      <c s="29" t="s">
        <v>123</v>
      </c>
      <c s="29" t="s">
        <v>1134</v>
      </c>
      <c s="25" t="s">
        <v>49</v>
      </c>
      <c s="30" t="s">
        <v>1135</v>
      </c>
      <c s="31" t="s">
        <v>51</v>
      </c>
      <c s="32">
        <v>5</v>
      </c>
      <c s="33">
        <v>0</v>
      </c>
      <c s="33">
        <f>ROUND(ROUND(H86,2)*ROUND(G86,3),2)</f>
      </c>
      <c s="31" t="s">
        <v>52</v>
      </c>
      <c r="O86">
        <f>(I86*21)/100</f>
      </c>
      <c t="s">
        <v>23</v>
      </c>
    </row>
    <row r="87" spans="1:5" ht="12.75">
      <c r="A87" s="34" t="s">
        <v>53</v>
      </c>
      <c r="E87" s="35" t="s">
        <v>49</v>
      </c>
    </row>
    <row r="88" spans="1:5" ht="12.75">
      <c r="A88" s="36" t="s">
        <v>55</v>
      </c>
      <c r="E88" s="37" t="s">
        <v>1093</v>
      </c>
    </row>
    <row r="89" spans="1:5" ht="102">
      <c r="A89" t="s">
        <v>57</v>
      </c>
      <c r="E89" s="35" t="s">
        <v>1136</v>
      </c>
    </row>
    <row r="90" spans="1:16" ht="12.75">
      <c r="A90" s="25" t="s">
        <v>47</v>
      </c>
      <c s="29" t="s">
        <v>130</v>
      </c>
      <c s="29" t="s">
        <v>1137</v>
      </c>
      <c s="25" t="s">
        <v>49</v>
      </c>
      <c s="30" t="s">
        <v>1138</v>
      </c>
      <c s="31" t="s">
        <v>179</v>
      </c>
      <c s="32">
        <v>30</v>
      </c>
      <c s="33">
        <v>0</v>
      </c>
      <c s="33">
        <f>ROUND(ROUND(H90,2)*ROUND(G90,3),2)</f>
      </c>
      <c s="31" t="s">
        <v>52</v>
      </c>
      <c r="O90">
        <f>(I90*21)/100</f>
      </c>
      <c t="s">
        <v>23</v>
      </c>
    </row>
    <row r="91" spans="1:5" ht="12.75">
      <c r="A91" s="34" t="s">
        <v>53</v>
      </c>
      <c r="E91" s="35" t="s">
        <v>49</v>
      </c>
    </row>
    <row r="92" spans="1:5" ht="12.75">
      <c r="A92" s="36" t="s">
        <v>55</v>
      </c>
      <c r="E92" s="37" t="s">
        <v>1093</v>
      </c>
    </row>
    <row r="93" spans="1:5" ht="127.5">
      <c r="A93" t="s">
        <v>57</v>
      </c>
      <c r="E93" s="35" t="s">
        <v>1139</v>
      </c>
    </row>
    <row r="94" spans="1:16" ht="12.75">
      <c r="A94" s="25" t="s">
        <v>47</v>
      </c>
      <c s="29" t="s">
        <v>140</v>
      </c>
      <c s="29" t="s">
        <v>1140</v>
      </c>
      <c s="25" t="s">
        <v>49</v>
      </c>
      <c s="30" t="s">
        <v>1141</v>
      </c>
      <c s="31" t="s">
        <v>179</v>
      </c>
      <c s="32">
        <v>1</v>
      </c>
      <c s="33">
        <v>0</v>
      </c>
      <c s="33">
        <f>ROUND(ROUND(H94,2)*ROUND(G94,3),2)</f>
      </c>
      <c s="31" t="s">
        <v>52</v>
      </c>
      <c r="O94">
        <f>(I94*21)/100</f>
      </c>
      <c t="s">
        <v>23</v>
      </c>
    </row>
    <row r="95" spans="1:5" ht="12.75">
      <c r="A95" s="34" t="s">
        <v>53</v>
      </c>
      <c r="E95" s="35" t="s">
        <v>49</v>
      </c>
    </row>
    <row r="96" spans="1:5" ht="12.75">
      <c r="A96" s="36" t="s">
        <v>55</v>
      </c>
      <c r="E96" s="37" t="s">
        <v>1093</v>
      </c>
    </row>
    <row r="97" spans="1:5" ht="102">
      <c r="A97" t="s">
        <v>57</v>
      </c>
      <c r="E97" s="35" t="s">
        <v>1142</v>
      </c>
    </row>
    <row r="98" spans="1:16" ht="12.75">
      <c r="A98" s="25" t="s">
        <v>47</v>
      </c>
      <c s="29" t="s">
        <v>136</v>
      </c>
      <c s="29" t="s">
        <v>1143</v>
      </c>
      <c s="25" t="s">
        <v>49</v>
      </c>
      <c s="30" t="s">
        <v>1144</v>
      </c>
      <c s="31" t="s">
        <v>179</v>
      </c>
      <c s="32">
        <v>95</v>
      </c>
      <c s="33">
        <v>0</v>
      </c>
      <c s="33">
        <f>ROUND(ROUND(H98,2)*ROUND(G98,3),2)</f>
      </c>
      <c s="31" t="s">
        <v>52</v>
      </c>
      <c r="O98">
        <f>(I98*21)/100</f>
      </c>
      <c t="s">
        <v>23</v>
      </c>
    </row>
    <row r="99" spans="1:5" ht="12.75">
      <c r="A99" s="34" t="s">
        <v>53</v>
      </c>
      <c r="E99" s="35" t="s">
        <v>49</v>
      </c>
    </row>
    <row r="100" spans="1:5" ht="12.75">
      <c r="A100" s="36" t="s">
        <v>55</v>
      </c>
      <c r="E100" s="37" t="s">
        <v>1093</v>
      </c>
    </row>
    <row r="101" spans="1:5" ht="127.5">
      <c r="A101" t="s">
        <v>57</v>
      </c>
      <c r="E101" s="35" t="s">
        <v>1145</v>
      </c>
    </row>
    <row r="102" spans="1:16" ht="12.75">
      <c r="A102" s="25" t="s">
        <v>47</v>
      </c>
      <c s="29" t="s">
        <v>145</v>
      </c>
      <c s="29" t="s">
        <v>1146</v>
      </c>
      <c s="25" t="s">
        <v>49</v>
      </c>
      <c s="30" t="s">
        <v>1147</v>
      </c>
      <c s="31" t="s">
        <v>51</v>
      </c>
      <c s="32">
        <v>10</v>
      </c>
      <c s="33">
        <v>0</v>
      </c>
      <c s="33">
        <f>ROUND(ROUND(H102,2)*ROUND(G102,3),2)</f>
      </c>
      <c s="31" t="s">
        <v>52</v>
      </c>
      <c r="O102">
        <f>(I102*21)/100</f>
      </c>
      <c t="s">
        <v>23</v>
      </c>
    </row>
    <row r="103" spans="1:5" ht="12.75">
      <c r="A103" s="34" t="s">
        <v>53</v>
      </c>
      <c r="E103" s="35" t="s">
        <v>49</v>
      </c>
    </row>
    <row r="104" spans="1:5" ht="12.75">
      <c r="A104" s="36" t="s">
        <v>55</v>
      </c>
      <c r="E104" s="37" t="s">
        <v>1093</v>
      </c>
    </row>
    <row r="105" spans="1:5" ht="76.5">
      <c r="A105" t="s">
        <v>57</v>
      </c>
      <c r="E105" s="35" t="s">
        <v>1148</v>
      </c>
    </row>
    <row r="106" spans="1:16" ht="12.75">
      <c r="A106" s="25" t="s">
        <v>47</v>
      </c>
      <c s="29" t="s">
        <v>243</v>
      </c>
      <c s="29" t="s">
        <v>1149</v>
      </c>
      <c s="25" t="s">
        <v>49</v>
      </c>
      <c s="30" t="s">
        <v>1150</v>
      </c>
      <c s="31" t="s">
        <v>51</v>
      </c>
      <c s="32">
        <v>10</v>
      </c>
      <c s="33">
        <v>0</v>
      </c>
      <c s="33">
        <f>ROUND(ROUND(H106,2)*ROUND(G106,3),2)</f>
      </c>
      <c s="31" t="s">
        <v>52</v>
      </c>
      <c r="O106">
        <f>(I106*21)/100</f>
      </c>
      <c t="s">
        <v>23</v>
      </c>
    </row>
    <row r="107" spans="1:5" ht="12.75">
      <c r="A107" s="34" t="s">
        <v>53</v>
      </c>
      <c r="E107" s="35" t="s">
        <v>49</v>
      </c>
    </row>
    <row r="108" spans="1:5" ht="12.75">
      <c r="A108" s="36" t="s">
        <v>55</v>
      </c>
      <c r="E108" s="37" t="s">
        <v>1093</v>
      </c>
    </row>
    <row r="109" spans="1:5" ht="102">
      <c r="A109" t="s">
        <v>57</v>
      </c>
      <c r="E109" s="35" t="s">
        <v>1151</v>
      </c>
    </row>
    <row r="110" spans="1:16" ht="12.75">
      <c r="A110" s="25" t="s">
        <v>47</v>
      </c>
      <c s="29" t="s">
        <v>303</v>
      </c>
      <c s="29" t="s">
        <v>1152</v>
      </c>
      <c s="25" t="s">
        <v>49</v>
      </c>
      <c s="30" t="s">
        <v>1153</v>
      </c>
      <c s="31" t="s">
        <v>51</v>
      </c>
      <c s="32">
        <v>1</v>
      </c>
      <c s="33">
        <v>0</v>
      </c>
      <c s="33">
        <f>ROUND(ROUND(H110,2)*ROUND(G110,3),2)</f>
      </c>
      <c s="31" t="s">
        <v>52</v>
      </c>
      <c r="O110">
        <f>(I110*21)/100</f>
      </c>
      <c t="s">
        <v>23</v>
      </c>
    </row>
    <row r="111" spans="1:5" ht="12.75">
      <c r="A111" s="34" t="s">
        <v>53</v>
      </c>
      <c r="E111" s="35" t="s">
        <v>49</v>
      </c>
    </row>
    <row r="112" spans="1:5" ht="12.75">
      <c r="A112" s="36" t="s">
        <v>55</v>
      </c>
      <c r="E112" s="37" t="s">
        <v>1093</v>
      </c>
    </row>
    <row r="113" spans="1:5" ht="102">
      <c r="A113" t="s">
        <v>57</v>
      </c>
      <c r="E113" s="35" t="s">
        <v>1154</v>
      </c>
    </row>
    <row r="114" spans="1:16" ht="12.75">
      <c r="A114" s="25" t="s">
        <v>47</v>
      </c>
      <c s="29" t="s">
        <v>210</v>
      </c>
      <c s="29" t="s">
        <v>1155</v>
      </c>
      <c s="25" t="s">
        <v>49</v>
      </c>
      <c s="30" t="s">
        <v>1156</v>
      </c>
      <c s="31" t="s">
        <v>179</v>
      </c>
      <c s="32">
        <v>10</v>
      </c>
      <c s="33">
        <v>0</v>
      </c>
      <c s="33">
        <f>ROUND(ROUND(H114,2)*ROUND(G114,3),2)</f>
      </c>
      <c s="31" t="s">
        <v>52</v>
      </c>
      <c r="O114">
        <f>(I114*21)/100</f>
      </c>
      <c t="s">
        <v>23</v>
      </c>
    </row>
    <row r="115" spans="1:5" ht="12.75">
      <c r="A115" s="34" t="s">
        <v>53</v>
      </c>
      <c r="E115" s="35" t="s">
        <v>49</v>
      </c>
    </row>
    <row r="116" spans="1:5" ht="12.75">
      <c r="A116" s="36" t="s">
        <v>55</v>
      </c>
      <c r="E116" s="37" t="s">
        <v>1093</v>
      </c>
    </row>
    <row r="117" spans="1:5" ht="89.25">
      <c r="A117" t="s">
        <v>57</v>
      </c>
      <c r="E117" s="35" t="s">
        <v>1157</v>
      </c>
    </row>
    <row r="118" spans="1:16" ht="12.75">
      <c r="A118" s="25" t="s">
        <v>47</v>
      </c>
      <c s="29" t="s">
        <v>285</v>
      </c>
      <c s="29" t="s">
        <v>1158</v>
      </c>
      <c s="25" t="s">
        <v>49</v>
      </c>
      <c s="30" t="s">
        <v>1159</v>
      </c>
      <c s="31" t="s">
        <v>179</v>
      </c>
      <c s="32">
        <v>160</v>
      </c>
      <c s="33">
        <v>0</v>
      </c>
      <c s="33">
        <f>ROUND(ROUND(H118,2)*ROUND(G118,3),2)</f>
      </c>
      <c s="31" t="s">
        <v>52</v>
      </c>
      <c r="O118">
        <f>(I118*21)/100</f>
      </c>
      <c t="s">
        <v>23</v>
      </c>
    </row>
    <row r="119" spans="1:5" ht="12.75">
      <c r="A119" s="34" t="s">
        <v>53</v>
      </c>
      <c r="E119" s="35" t="s">
        <v>49</v>
      </c>
    </row>
    <row r="120" spans="1:5" ht="12.75">
      <c r="A120" s="36" t="s">
        <v>55</v>
      </c>
      <c r="E120" s="37" t="s">
        <v>1093</v>
      </c>
    </row>
    <row r="121" spans="1:5" ht="89.25">
      <c r="A121" t="s">
        <v>57</v>
      </c>
      <c r="E121" s="35" t="s">
        <v>1157</v>
      </c>
    </row>
    <row r="122" spans="1:16" ht="25.5">
      <c r="A122" s="25" t="s">
        <v>47</v>
      </c>
      <c s="29" t="s">
        <v>343</v>
      </c>
      <c s="29" t="s">
        <v>1160</v>
      </c>
      <c s="25" t="s">
        <v>49</v>
      </c>
      <c s="30" t="s">
        <v>1161</v>
      </c>
      <c s="31" t="s">
        <v>51</v>
      </c>
      <c s="32">
        <v>2</v>
      </c>
      <c s="33">
        <v>0</v>
      </c>
      <c s="33">
        <f>ROUND(ROUND(H122,2)*ROUND(G122,3),2)</f>
      </c>
      <c s="31" t="s">
        <v>52</v>
      </c>
      <c r="O122">
        <f>(I122*21)/100</f>
      </c>
      <c t="s">
        <v>23</v>
      </c>
    </row>
    <row r="123" spans="1:5" ht="12.75">
      <c r="A123" s="34" t="s">
        <v>53</v>
      </c>
      <c r="E123" s="35" t="s">
        <v>49</v>
      </c>
    </row>
    <row r="124" spans="1:5" ht="12.75">
      <c r="A124" s="36" t="s">
        <v>55</v>
      </c>
      <c r="E124" s="37" t="s">
        <v>1093</v>
      </c>
    </row>
    <row r="125" spans="1:5" ht="102">
      <c r="A125" t="s">
        <v>57</v>
      </c>
      <c r="E125" s="35" t="s">
        <v>1162</v>
      </c>
    </row>
    <row r="126" spans="1:16" ht="25.5">
      <c r="A126" s="25" t="s">
        <v>47</v>
      </c>
      <c s="29" t="s">
        <v>291</v>
      </c>
      <c s="29" t="s">
        <v>1163</v>
      </c>
      <c s="25" t="s">
        <v>49</v>
      </c>
      <c s="30" t="s">
        <v>1164</v>
      </c>
      <c s="31" t="s">
        <v>51</v>
      </c>
      <c s="32">
        <v>5</v>
      </c>
      <c s="33">
        <v>0</v>
      </c>
      <c s="33">
        <f>ROUND(ROUND(H126,2)*ROUND(G126,3),2)</f>
      </c>
      <c s="31" t="s">
        <v>52</v>
      </c>
      <c r="O126">
        <f>(I126*21)/100</f>
      </c>
      <c t="s">
        <v>23</v>
      </c>
    </row>
    <row r="127" spans="1:5" ht="12.75">
      <c r="A127" s="34" t="s">
        <v>53</v>
      </c>
      <c r="E127" s="35" t="s">
        <v>49</v>
      </c>
    </row>
    <row r="128" spans="1:5" ht="12.75">
      <c r="A128" s="36" t="s">
        <v>55</v>
      </c>
      <c r="E128" s="37" t="s">
        <v>1093</v>
      </c>
    </row>
    <row r="129" spans="1:5" ht="102">
      <c r="A129" t="s">
        <v>57</v>
      </c>
      <c r="E129" s="35" t="s">
        <v>1162</v>
      </c>
    </row>
    <row r="130" spans="1:16" ht="25.5">
      <c r="A130" s="25" t="s">
        <v>47</v>
      </c>
      <c s="29" t="s">
        <v>297</v>
      </c>
      <c s="29" t="s">
        <v>1165</v>
      </c>
      <c s="25" t="s">
        <v>49</v>
      </c>
      <c s="30" t="s">
        <v>1166</v>
      </c>
      <c s="31" t="s">
        <v>51</v>
      </c>
      <c s="32">
        <v>4</v>
      </c>
      <c s="33">
        <v>0</v>
      </c>
      <c s="33">
        <f>ROUND(ROUND(H130,2)*ROUND(G130,3),2)</f>
      </c>
      <c s="31" t="s">
        <v>52</v>
      </c>
      <c r="O130">
        <f>(I130*21)/100</f>
      </c>
      <c t="s">
        <v>23</v>
      </c>
    </row>
    <row r="131" spans="1:5" ht="12.75">
      <c r="A131" s="34" t="s">
        <v>53</v>
      </c>
      <c r="E131" s="35" t="s">
        <v>49</v>
      </c>
    </row>
    <row r="132" spans="1:5" ht="12.75">
      <c r="A132" s="36" t="s">
        <v>55</v>
      </c>
      <c r="E132" s="37" t="s">
        <v>1093</v>
      </c>
    </row>
    <row r="133" spans="1:5" ht="102">
      <c r="A133" t="s">
        <v>57</v>
      </c>
      <c r="E133" s="35" t="s">
        <v>1162</v>
      </c>
    </row>
    <row r="134" spans="1:16" ht="12.75">
      <c r="A134" s="25" t="s">
        <v>47</v>
      </c>
      <c s="29" t="s">
        <v>493</v>
      </c>
      <c s="29" t="s">
        <v>1167</v>
      </c>
      <c s="25" t="s">
        <v>49</v>
      </c>
      <c s="30" t="s">
        <v>1168</v>
      </c>
      <c s="31" t="s">
        <v>179</v>
      </c>
      <c s="32">
        <v>160</v>
      </c>
      <c s="33">
        <v>0</v>
      </c>
      <c s="33">
        <f>ROUND(ROUND(H134,2)*ROUND(G134,3),2)</f>
      </c>
      <c s="31" t="s">
        <v>52</v>
      </c>
      <c r="O134">
        <f>(I134*21)/100</f>
      </c>
      <c t="s">
        <v>23</v>
      </c>
    </row>
    <row r="135" spans="1:5" ht="12.75">
      <c r="A135" s="34" t="s">
        <v>53</v>
      </c>
      <c r="E135" s="35" t="s">
        <v>49</v>
      </c>
    </row>
    <row r="136" spans="1:5" ht="12.75">
      <c r="A136" s="36" t="s">
        <v>55</v>
      </c>
      <c r="E136" s="37" t="s">
        <v>1093</v>
      </c>
    </row>
    <row r="137" spans="1:5" ht="76.5">
      <c r="A137" t="s">
        <v>57</v>
      </c>
      <c r="E137" s="35" t="s">
        <v>1169</v>
      </c>
    </row>
    <row r="138" spans="1:16" ht="12.75">
      <c r="A138" s="25" t="s">
        <v>47</v>
      </c>
      <c s="29" t="s">
        <v>356</v>
      </c>
      <c s="29" t="s">
        <v>1170</v>
      </c>
      <c s="25" t="s">
        <v>49</v>
      </c>
      <c s="30" t="s">
        <v>1171</v>
      </c>
      <c s="31" t="s">
        <v>51</v>
      </c>
      <c s="32">
        <v>5</v>
      </c>
      <c s="33">
        <v>0</v>
      </c>
      <c s="33">
        <f>ROUND(ROUND(H138,2)*ROUND(G138,3),2)</f>
      </c>
      <c s="31" t="s">
        <v>52</v>
      </c>
      <c r="O138">
        <f>(I138*21)/100</f>
      </c>
      <c t="s">
        <v>23</v>
      </c>
    </row>
    <row r="139" spans="1:5" ht="12.75">
      <c r="A139" s="34" t="s">
        <v>53</v>
      </c>
      <c r="E139" s="35" t="s">
        <v>49</v>
      </c>
    </row>
    <row r="140" spans="1:5" ht="12.75">
      <c r="A140" s="36" t="s">
        <v>55</v>
      </c>
      <c r="E140" s="37" t="s">
        <v>1093</v>
      </c>
    </row>
    <row r="141" spans="1:5" ht="89.25">
      <c r="A141" t="s">
        <v>57</v>
      </c>
      <c r="E141" s="35" t="s">
        <v>1172</v>
      </c>
    </row>
    <row r="142" spans="1:16" ht="12.75">
      <c r="A142" s="25" t="s">
        <v>47</v>
      </c>
      <c s="29" t="s">
        <v>475</v>
      </c>
      <c s="29" t="s">
        <v>1173</v>
      </c>
      <c s="25" t="s">
        <v>49</v>
      </c>
      <c s="30" t="s">
        <v>1174</v>
      </c>
      <c s="31" t="s">
        <v>179</v>
      </c>
      <c s="32">
        <v>160</v>
      </c>
      <c s="33">
        <v>0</v>
      </c>
      <c s="33">
        <f>ROUND(ROUND(H142,2)*ROUND(G142,3),2)</f>
      </c>
      <c s="31" t="s">
        <v>52</v>
      </c>
      <c r="O142">
        <f>(I142*21)/100</f>
      </c>
      <c t="s">
        <v>23</v>
      </c>
    </row>
    <row r="143" spans="1:5" ht="12.75">
      <c r="A143" s="34" t="s">
        <v>53</v>
      </c>
      <c r="E143" s="35" t="s">
        <v>49</v>
      </c>
    </row>
    <row r="144" spans="1:5" ht="12.75">
      <c r="A144" s="36" t="s">
        <v>55</v>
      </c>
      <c r="E144" s="37" t="s">
        <v>1093</v>
      </c>
    </row>
    <row r="145" spans="1:5" ht="114.75">
      <c r="A145" t="s">
        <v>57</v>
      </c>
      <c r="E145" s="35" t="s">
        <v>1175</v>
      </c>
    </row>
    <row r="146" spans="1:16" ht="25.5">
      <c r="A146" s="25" t="s">
        <v>47</v>
      </c>
      <c s="29" t="s">
        <v>560</v>
      </c>
      <c s="29" t="s">
        <v>1176</v>
      </c>
      <c s="25" t="s">
        <v>49</v>
      </c>
      <c s="30" t="s">
        <v>1177</v>
      </c>
      <c s="31" t="s">
        <v>51</v>
      </c>
      <c s="32">
        <v>1</v>
      </c>
      <c s="33">
        <v>0</v>
      </c>
      <c s="33">
        <f>ROUND(ROUND(H146,2)*ROUND(G146,3),2)</f>
      </c>
      <c s="31" t="s">
        <v>52</v>
      </c>
      <c r="O146">
        <f>(I146*21)/100</f>
      </c>
      <c t="s">
        <v>23</v>
      </c>
    </row>
    <row r="147" spans="1:5" ht="12.75">
      <c r="A147" s="34" t="s">
        <v>53</v>
      </c>
      <c r="E147" s="35" t="s">
        <v>49</v>
      </c>
    </row>
    <row r="148" spans="1:5" ht="12.75">
      <c r="A148" s="36" t="s">
        <v>55</v>
      </c>
      <c r="E148" s="37" t="s">
        <v>1093</v>
      </c>
    </row>
    <row r="149" spans="1:5" ht="114.75">
      <c r="A149" t="s">
        <v>57</v>
      </c>
      <c r="E149" s="35" t="s">
        <v>1178</v>
      </c>
    </row>
    <row r="150" spans="1:16" ht="25.5">
      <c r="A150" s="25" t="s">
        <v>47</v>
      </c>
      <c s="29" t="s">
        <v>444</v>
      </c>
      <c s="29" t="s">
        <v>1179</v>
      </c>
      <c s="25" t="s">
        <v>49</v>
      </c>
      <c s="30" t="s">
        <v>1180</v>
      </c>
      <c s="31" t="s">
        <v>51</v>
      </c>
      <c s="32">
        <v>1</v>
      </c>
      <c s="33">
        <v>0</v>
      </c>
      <c s="33">
        <f>ROUND(ROUND(H150,2)*ROUND(G150,3),2)</f>
      </c>
      <c s="31" t="s">
        <v>52</v>
      </c>
      <c r="O150">
        <f>(I150*21)/100</f>
      </c>
      <c t="s">
        <v>23</v>
      </c>
    </row>
    <row r="151" spans="1:5" ht="12.75">
      <c r="A151" s="34" t="s">
        <v>53</v>
      </c>
      <c r="E151" s="35" t="s">
        <v>49</v>
      </c>
    </row>
    <row r="152" spans="1:5" ht="12.75">
      <c r="A152" s="36" t="s">
        <v>55</v>
      </c>
      <c r="E152" s="37" t="s">
        <v>1093</v>
      </c>
    </row>
    <row r="153" spans="1:5" ht="102">
      <c r="A153" t="s">
        <v>57</v>
      </c>
      <c r="E153" s="35" t="s">
        <v>1181</v>
      </c>
    </row>
    <row r="154" spans="1:16" ht="12.75">
      <c r="A154" s="25" t="s">
        <v>47</v>
      </c>
      <c s="29" t="s">
        <v>508</v>
      </c>
      <c s="29" t="s">
        <v>1182</v>
      </c>
      <c s="25" t="s">
        <v>49</v>
      </c>
      <c s="30" t="s">
        <v>1183</v>
      </c>
      <c s="31" t="s">
        <v>51</v>
      </c>
      <c s="32">
        <v>1</v>
      </c>
      <c s="33">
        <v>0</v>
      </c>
      <c s="33">
        <f>ROUND(ROUND(H154,2)*ROUND(G154,3),2)</f>
      </c>
      <c s="31" t="s">
        <v>52</v>
      </c>
      <c r="O154">
        <f>(I154*21)/100</f>
      </c>
      <c t="s">
        <v>23</v>
      </c>
    </row>
    <row r="155" spans="1:5" ht="12.75">
      <c r="A155" s="34" t="s">
        <v>53</v>
      </c>
      <c r="E155" s="35" t="s">
        <v>49</v>
      </c>
    </row>
    <row r="156" spans="1:5" ht="12.75">
      <c r="A156" s="36" t="s">
        <v>55</v>
      </c>
      <c r="E156" s="37" t="s">
        <v>1093</v>
      </c>
    </row>
    <row r="157" spans="1:5" ht="89.25">
      <c r="A157" t="s">
        <v>57</v>
      </c>
      <c r="E157" s="35" t="s">
        <v>1184</v>
      </c>
    </row>
    <row r="158" spans="1:16" ht="12.75">
      <c r="A158" s="25" t="s">
        <v>47</v>
      </c>
      <c s="29" t="s">
        <v>332</v>
      </c>
      <c s="29" t="s">
        <v>1185</v>
      </c>
      <c s="25" t="s">
        <v>49</v>
      </c>
      <c s="30" t="s">
        <v>1186</v>
      </c>
      <c s="31" t="s">
        <v>1187</v>
      </c>
      <c s="32">
        <v>1.5</v>
      </c>
      <c s="33">
        <v>0</v>
      </c>
      <c s="33">
        <f>ROUND(ROUND(H158,2)*ROUND(G158,3),2)</f>
      </c>
      <c s="31" t="s">
        <v>52</v>
      </c>
      <c r="O158">
        <f>(I158*21)/100</f>
      </c>
      <c t="s">
        <v>23</v>
      </c>
    </row>
    <row r="159" spans="1:5" ht="12.75">
      <c r="A159" s="34" t="s">
        <v>53</v>
      </c>
      <c r="E159" s="35" t="s">
        <v>49</v>
      </c>
    </row>
    <row r="160" spans="1:5" ht="12.75">
      <c r="A160" s="36" t="s">
        <v>55</v>
      </c>
      <c r="E160" s="37" t="s">
        <v>1093</v>
      </c>
    </row>
    <row r="161" spans="1:5" ht="127.5">
      <c r="A161" t="s">
        <v>57</v>
      </c>
      <c r="E161" s="35" t="s">
        <v>1188</v>
      </c>
    </row>
    <row r="162" spans="1:16" ht="25.5">
      <c r="A162" s="25" t="s">
        <v>47</v>
      </c>
      <c s="29" t="s">
        <v>337</v>
      </c>
      <c s="29" t="s">
        <v>1189</v>
      </c>
      <c s="25" t="s">
        <v>49</v>
      </c>
      <c s="30" t="s">
        <v>1190</v>
      </c>
      <c s="31" t="s">
        <v>51</v>
      </c>
      <c s="32">
        <v>1</v>
      </c>
      <c s="33">
        <v>0</v>
      </c>
      <c s="33">
        <f>ROUND(ROUND(H162,2)*ROUND(G162,3),2)</f>
      </c>
      <c s="31" t="s">
        <v>52</v>
      </c>
      <c r="O162">
        <f>(I162*21)/100</f>
      </c>
      <c t="s">
        <v>23</v>
      </c>
    </row>
    <row r="163" spans="1:5" ht="12.75">
      <c r="A163" s="34" t="s">
        <v>53</v>
      </c>
      <c r="E163" s="35" t="s">
        <v>49</v>
      </c>
    </row>
    <row r="164" spans="1:5" ht="12.75">
      <c r="A164" s="36" t="s">
        <v>55</v>
      </c>
      <c r="E164" s="37" t="s">
        <v>1093</v>
      </c>
    </row>
    <row r="165" spans="1:5" ht="114.75">
      <c r="A165" t="s">
        <v>57</v>
      </c>
      <c r="E165" s="35" t="s">
        <v>1191</v>
      </c>
    </row>
    <row r="166" spans="1:16" ht="12.75">
      <c r="A166" s="25" t="s">
        <v>47</v>
      </c>
      <c s="29" t="s">
        <v>582</v>
      </c>
      <c s="29" t="s">
        <v>1192</v>
      </c>
      <c s="25" t="s">
        <v>49</v>
      </c>
      <c s="30" t="s">
        <v>1193</v>
      </c>
      <c s="31" t="s">
        <v>51</v>
      </c>
      <c s="32">
        <v>3</v>
      </c>
      <c s="33">
        <v>0</v>
      </c>
      <c s="33">
        <f>ROUND(ROUND(H166,2)*ROUND(G166,3),2)</f>
      </c>
      <c s="31" t="s">
        <v>52</v>
      </c>
      <c r="O166">
        <f>(I166*21)/100</f>
      </c>
      <c t="s">
        <v>23</v>
      </c>
    </row>
    <row r="167" spans="1:5" ht="12.75">
      <c r="A167" s="34" t="s">
        <v>53</v>
      </c>
      <c r="E167" s="35" t="s">
        <v>49</v>
      </c>
    </row>
    <row r="168" spans="1:5" ht="12.75">
      <c r="A168" s="36" t="s">
        <v>55</v>
      </c>
      <c r="E168" s="37" t="s">
        <v>1093</v>
      </c>
    </row>
    <row r="169" spans="1:5" ht="76.5">
      <c r="A169" t="s">
        <v>57</v>
      </c>
      <c r="E169" s="35" t="s">
        <v>1194</v>
      </c>
    </row>
    <row r="170" spans="1:16" ht="12.75">
      <c r="A170" s="25" t="s">
        <v>47</v>
      </c>
      <c s="29" t="s">
        <v>326</v>
      </c>
      <c s="29" t="s">
        <v>1195</v>
      </c>
      <c s="25" t="s">
        <v>49</v>
      </c>
      <c s="30" t="s">
        <v>1196</v>
      </c>
      <c s="31" t="s">
        <v>51</v>
      </c>
      <c s="32">
        <v>1</v>
      </c>
      <c s="33">
        <v>0</v>
      </c>
      <c s="33">
        <f>ROUND(ROUND(H170,2)*ROUND(G170,3),2)</f>
      </c>
      <c s="31" t="s">
        <v>52</v>
      </c>
      <c r="O170">
        <f>(I170*21)/100</f>
      </c>
      <c t="s">
        <v>23</v>
      </c>
    </row>
    <row r="171" spans="1:5" ht="12.75">
      <c r="A171" s="34" t="s">
        <v>53</v>
      </c>
      <c r="E171" s="35" t="s">
        <v>49</v>
      </c>
    </row>
    <row r="172" spans="1:5" ht="12.75">
      <c r="A172" s="36" t="s">
        <v>55</v>
      </c>
      <c r="E172" s="37" t="s">
        <v>1093</v>
      </c>
    </row>
    <row r="173" spans="1:5" ht="76.5">
      <c r="A173" t="s">
        <v>57</v>
      </c>
      <c r="E173" s="35" t="s">
        <v>1197</v>
      </c>
    </row>
    <row r="174" spans="1:16" ht="12.75">
      <c r="A174" s="25" t="s">
        <v>47</v>
      </c>
      <c s="29" t="s">
        <v>451</v>
      </c>
      <c s="29" t="s">
        <v>1198</v>
      </c>
      <c s="25" t="s">
        <v>49</v>
      </c>
      <c s="30" t="s">
        <v>1199</v>
      </c>
      <c s="31" t="s">
        <v>603</v>
      </c>
      <c s="32">
        <v>24</v>
      </c>
      <c s="33">
        <v>0</v>
      </c>
      <c s="33">
        <f>ROUND(ROUND(H174,2)*ROUND(G174,3),2)</f>
      </c>
      <c s="31" t="s">
        <v>52</v>
      </c>
      <c r="O174">
        <f>(I174*21)/100</f>
      </c>
      <c t="s">
        <v>23</v>
      </c>
    </row>
    <row r="175" spans="1:5" ht="12.75">
      <c r="A175" s="34" t="s">
        <v>53</v>
      </c>
      <c r="E175" s="35" t="s">
        <v>49</v>
      </c>
    </row>
    <row r="176" spans="1:5" ht="12.75">
      <c r="A176" s="36" t="s">
        <v>55</v>
      </c>
      <c r="E176" s="37" t="s">
        <v>1093</v>
      </c>
    </row>
    <row r="177" spans="1:5" ht="89.25">
      <c r="A177" t="s">
        <v>57</v>
      </c>
      <c r="E177" s="35" t="s">
        <v>1200</v>
      </c>
    </row>
    <row r="178" spans="1:16" ht="12.75">
      <c r="A178" s="25" t="s">
        <v>47</v>
      </c>
      <c s="29" t="s">
        <v>457</v>
      </c>
      <c s="29" t="s">
        <v>1201</v>
      </c>
      <c s="25" t="s">
        <v>49</v>
      </c>
      <c s="30" t="s">
        <v>1202</v>
      </c>
      <c s="31" t="s">
        <v>603</v>
      </c>
      <c s="32">
        <v>16</v>
      </c>
      <c s="33">
        <v>0</v>
      </c>
      <c s="33">
        <f>ROUND(ROUND(H178,2)*ROUND(G178,3),2)</f>
      </c>
      <c s="31" t="s">
        <v>52</v>
      </c>
      <c r="O178">
        <f>(I178*21)/100</f>
      </c>
      <c t="s">
        <v>23</v>
      </c>
    </row>
    <row r="179" spans="1:5" ht="12.75">
      <c r="A179" s="34" t="s">
        <v>53</v>
      </c>
      <c r="E179" s="35" t="s">
        <v>49</v>
      </c>
    </row>
    <row r="180" spans="1:5" ht="12.75">
      <c r="A180" s="36" t="s">
        <v>55</v>
      </c>
      <c r="E180" s="37" t="s">
        <v>1093</v>
      </c>
    </row>
    <row r="181" spans="1:5" ht="89.25">
      <c r="A181" t="s">
        <v>57</v>
      </c>
      <c r="E181" s="35" t="s">
        <v>1203</v>
      </c>
    </row>
    <row r="182" spans="1:16" ht="12.75">
      <c r="A182" s="25" t="s">
        <v>47</v>
      </c>
      <c s="29" t="s">
        <v>315</v>
      </c>
      <c s="29" t="s">
        <v>1204</v>
      </c>
      <c s="25" t="s">
        <v>49</v>
      </c>
      <c s="30" t="s">
        <v>1205</v>
      </c>
      <c s="31" t="s">
        <v>51</v>
      </c>
      <c s="32">
        <v>5</v>
      </c>
      <c s="33">
        <v>0</v>
      </c>
      <c s="33">
        <f>ROUND(ROUND(H182,2)*ROUND(G182,3),2)</f>
      </c>
      <c s="31" t="s">
        <v>52</v>
      </c>
      <c r="O182">
        <f>(I182*21)/100</f>
      </c>
      <c t="s">
        <v>23</v>
      </c>
    </row>
    <row r="183" spans="1:5" ht="12.75">
      <c r="A183" s="34" t="s">
        <v>53</v>
      </c>
      <c r="E183" s="35" t="s">
        <v>49</v>
      </c>
    </row>
    <row r="184" spans="1:5" ht="12.75">
      <c r="A184" s="36" t="s">
        <v>55</v>
      </c>
      <c r="E184" s="37" t="s">
        <v>1093</v>
      </c>
    </row>
    <row r="185" spans="1:5" ht="102">
      <c r="A185" t="s">
        <v>57</v>
      </c>
      <c r="E185" s="35" t="s">
        <v>1206</v>
      </c>
    </row>
    <row r="186" spans="1:18" ht="12.75" customHeight="1">
      <c r="A186" s="6" t="s">
        <v>45</v>
      </c>
      <c s="6"/>
      <c s="40" t="s">
        <v>75</v>
      </c>
      <c s="6"/>
      <c s="27" t="s">
        <v>474</v>
      </c>
      <c s="6"/>
      <c s="6"/>
      <c s="6"/>
      <c s="41">
        <f>0+Q186</f>
      </c>
      <c s="6"/>
      <c r="O186">
        <f>0+R186</f>
      </c>
      <c r="Q186">
        <f>0+I187</f>
      </c>
      <c>
        <f>0+O187</f>
      </c>
    </row>
    <row r="187" spans="1:16" ht="12.75">
      <c r="A187" s="25" t="s">
        <v>47</v>
      </c>
      <c s="29" t="s">
        <v>320</v>
      </c>
      <c s="29" t="s">
        <v>494</v>
      </c>
      <c s="25" t="s">
        <v>49</v>
      </c>
      <c s="30" t="s">
        <v>495</v>
      </c>
      <c s="31" t="s">
        <v>179</v>
      </c>
      <c s="32">
        <v>1</v>
      </c>
      <c s="33">
        <v>0</v>
      </c>
      <c s="33">
        <f>ROUND(ROUND(H187,2)*ROUND(G187,3),2)</f>
      </c>
      <c s="31" t="s">
        <v>52</v>
      </c>
      <c r="O187">
        <f>(I187*21)/100</f>
      </c>
      <c t="s">
        <v>23</v>
      </c>
    </row>
    <row r="188" spans="1:5" ht="12.75">
      <c r="A188" s="34" t="s">
        <v>53</v>
      </c>
      <c r="E188" s="35" t="s">
        <v>49</v>
      </c>
    </row>
    <row r="189" spans="1:5" ht="12.75">
      <c r="A189" s="36" t="s">
        <v>55</v>
      </c>
      <c r="E189" s="37" t="s">
        <v>1093</v>
      </c>
    </row>
    <row r="190" spans="1:5" ht="242.25">
      <c r="A190" t="s">
        <v>57</v>
      </c>
      <c r="E190" s="35" t="s">
        <v>1207</v>
      </c>
    </row>
    <row r="191" spans="1:18" ht="12.75" customHeight="1">
      <c r="A191" s="6" t="s">
        <v>45</v>
      </c>
      <c s="6"/>
      <c s="40" t="s">
        <v>714</v>
      </c>
      <c s="6"/>
      <c s="27" t="s">
        <v>715</v>
      </c>
      <c s="6"/>
      <c s="6"/>
      <c s="6"/>
      <c s="41">
        <f>0+Q191</f>
      </c>
      <c s="6"/>
      <c r="O191">
        <f>0+R191</f>
      </c>
      <c r="Q191">
        <f>0+I192</f>
      </c>
      <c>
        <f>0+O192</f>
      </c>
    </row>
    <row r="192" spans="1:16" ht="12.75">
      <c r="A192" s="25" t="s">
        <v>47</v>
      </c>
      <c s="29" t="s">
        <v>463</v>
      </c>
      <c s="29" t="s">
        <v>1208</v>
      </c>
      <c s="25" t="s">
        <v>49</v>
      </c>
      <c s="30" t="s">
        <v>1209</v>
      </c>
      <c s="31" t="s">
        <v>159</v>
      </c>
      <c s="32">
        <v>7.6</v>
      </c>
      <c s="33">
        <v>0</v>
      </c>
      <c s="33">
        <f>ROUND(ROUND(H192,2)*ROUND(G192,3),2)</f>
      </c>
      <c s="31" t="s">
        <v>52</v>
      </c>
      <c r="O192">
        <f>(I192*21)/100</f>
      </c>
      <c t="s">
        <v>23</v>
      </c>
    </row>
    <row r="193" spans="1:5" ht="12.75">
      <c r="A193" s="34" t="s">
        <v>53</v>
      </c>
      <c r="E193" s="35" t="s">
        <v>49</v>
      </c>
    </row>
    <row r="194" spans="1:5" ht="12.75">
      <c r="A194" s="36" t="s">
        <v>55</v>
      </c>
      <c r="E194" s="37" t="s">
        <v>1093</v>
      </c>
    </row>
    <row r="195" spans="1:5" ht="102">
      <c r="A195" t="s">
        <v>57</v>
      </c>
      <c r="E195" s="35" t="s">
        <v>1210</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1211</v>
      </c>
      <c s="38">
        <f>0+I8</f>
      </c>
      <c s="10"/>
      <c r="O3" t="s">
        <v>19</v>
      </c>
      <c t="s">
        <v>23</v>
      </c>
    </row>
    <row r="4" spans="1:16" ht="15" customHeight="1">
      <c r="A4" t="s">
        <v>17</v>
      </c>
      <c s="16" t="s">
        <v>18</v>
      </c>
      <c s="17" t="s">
        <v>1211</v>
      </c>
      <c s="6"/>
      <c s="18" t="s">
        <v>1212</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122</v>
      </c>
      <c s="19"/>
      <c s="19"/>
      <c s="19"/>
      <c s="28">
        <f>0+Q8</f>
      </c>
      <c s="19"/>
      <c r="O8">
        <f>0+R8</f>
      </c>
      <c r="Q8">
        <f>0+I9</f>
      </c>
      <c>
        <f>0+O9</f>
      </c>
    </row>
    <row r="9" spans="1:16" ht="12.75">
      <c r="A9" s="25" t="s">
        <v>47</v>
      </c>
      <c s="29" t="s">
        <v>29</v>
      </c>
      <c s="29" t="s">
        <v>1213</v>
      </c>
      <c s="25" t="s">
        <v>49</v>
      </c>
      <c s="30" t="s">
        <v>1214</v>
      </c>
      <c s="31" t="s">
        <v>1215</v>
      </c>
      <c s="32">
        <v>1</v>
      </c>
      <c s="33">
        <v>0</v>
      </c>
      <c s="33">
        <f>ROUND(ROUND(H9,2)*ROUND(G9,3),2)</f>
      </c>
      <c s="31" t="s">
        <v>52</v>
      </c>
      <c r="O9">
        <f>(I9*21)/100</f>
      </c>
      <c t="s">
        <v>23</v>
      </c>
    </row>
    <row r="10" spans="1:5" ht="12.75">
      <c r="A10" s="34" t="s">
        <v>53</v>
      </c>
      <c r="E10" s="35" t="s">
        <v>1216</v>
      </c>
    </row>
    <row r="11" spans="1:5" ht="12.75">
      <c r="A11" s="36" t="s">
        <v>55</v>
      </c>
      <c r="E11" s="37" t="s">
        <v>49</v>
      </c>
    </row>
    <row r="12" spans="1:5" ht="12.75">
      <c r="A12" t="s">
        <v>57</v>
      </c>
      <c r="E12" s="35" t="s">
        <v>49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1217</v>
      </c>
      <c s="38">
        <f>0+I8</f>
      </c>
      <c s="10"/>
      <c r="O3" t="s">
        <v>19</v>
      </c>
      <c t="s">
        <v>23</v>
      </c>
    </row>
    <row r="4" spans="1:16" ht="15" customHeight="1">
      <c r="A4" t="s">
        <v>17</v>
      </c>
      <c s="16" t="s">
        <v>18</v>
      </c>
      <c s="17" t="s">
        <v>1217</v>
      </c>
      <c s="6"/>
      <c s="18" t="s">
        <v>1218</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122</v>
      </c>
      <c s="19"/>
      <c s="19"/>
      <c s="19"/>
      <c s="28">
        <f>0+Q8</f>
      </c>
      <c s="19"/>
      <c r="O8">
        <f>0+R8</f>
      </c>
      <c r="Q8">
        <f>0+I9+I13+I17+I21+I25+I29+I33+I37+I41+I45+I49+I53+I57</f>
      </c>
      <c>
        <f>0+O9+O13+O17+O21+O25+O29+O33+O37+O41+O45+O49+O53+O57</f>
      </c>
    </row>
    <row r="9" spans="1:16" ht="12.75">
      <c r="A9" s="25" t="s">
        <v>47</v>
      </c>
      <c s="29" t="s">
        <v>23</v>
      </c>
      <c s="29" t="s">
        <v>1219</v>
      </c>
      <c s="25" t="s">
        <v>132</v>
      </c>
      <c s="30" t="s">
        <v>1220</v>
      </c>
      <c s="31" t="s">
        <v>1215</v>
      </c>
      <c s="32">
        <v>1</v>
      </c>
      <c s="33">
        <v>0</v>
      </c>
      <c s="33">
        <f>ROUND(ROUND(H9,2)*ROUND(G9,3),2)</f>
      </c>
      <c s="31" t="s">
        <v>52</v>
      </c>
      <c r="O9">
        <f>(I9*21)/100</f>
      </c>
      <c t="s">
        <v>23</v>
      </c>
    </row>
    <row r="10" spans="1:5" ht="38.25">
      <c r="A10" s="34" t="s">
        <v>53</v>
      </c>
      <c r="E10" s="35" t="s">
        <v>1221</v>
      </c>
    </row>
    <row r="11" spans="1:5" ht="12.75">
      <c r="A11" s="36" t="s">
        <v>55</v>
      </c>
      <c r="E11" s="37" t="s">
        <v>49</v>
      </c>
    </row>
    <row r="12" spans="1:5" ht="89.25">
      <c r="A12" t="s">
        <v>57</v>
      </c>
      <c r="E12" s="35" t="s">
        <v>1222</v>
      </c>
    </row>
    <row r="13" spans="1:16" ht="12.75">
      <c r="A13" s="25" t="s">
        <v>47</v>
      </c>
      <c s="29" t="s">
        <v>22</v>
      </c>
      <c s="29" t="s">
        <v>1219</v>
      </c>
      <c s="25" t="s">
        <v>137</v>
      </c>
      <c s="30" t="s">
        <v>1220</v>
      </c>
      <c s="31" t="s">
        <v>1215</v>
      </c>
      <c s="32">
        <v>1</v>
      </c>
      <c s="33">
        <v>0</v>
      </c>
      <c s="33">
        <f>ROUND(ROUND(H13,2)*ROUND(G13,3),2)</f>
      </c>
      <c s="31" t="s">
        <v>52</v>
      </c>
      <c r="O13">
        <f>(I13*21)/100</f>
      </c>
      <c t="s">
        <v>23</v>
      </c>
    </row>
    <row r="14" spans="1:5" ht="25.5">
      <c r="A14" s="34" t="s">
        <v>53</v>
      </c>
      <c r="E14" s="35" t="s">
        <v>1223</v>
      </c>
    </row>
    <row r="15" spans="1:5" ht="12.75">
      <c r="A15" s="36" t="s">
        <v>55</v>
      </c>
      <c r="E15" s="37" t="s">
        <v>49</v>
      </c>
    </row>
    <row r="16" spans="1:5" ht="89.25">
      <c r="A16" t="s">
        <v>57</v>
      </c>
      <c r="E16" s="35" t="s">
        <v>1222</v>
      </c>
    </row>
    <row r="17" spans="1:16" ht="12.75">
      <c r="A17" s="25" t="s">
        <v>47</v>
      </c>
      <c s="29" t="s">
        <v>40</v>
      </c>
      <c s="29" t="s">
        <v>1224</v>
      </c>
      <c s="25" t="s">
        <v>49</v>
      </c>
      <c s="30" t="s">
        <v>1225</v>
      </c>
      <c s="31" t="s">
        <v>1215</v>
      </c>
      <c s="32">
        <v>1</v>
      </c>
      <c s="33">
        <v>0</v>
      </c>
      <c s="33">
        <f>ROUND(ROUND(H17,2)*ROUND(G17,3),2)</f>
      </c>
      <c s="31" t="s">
        <v>52</v>
      </c>
      <c r="O17">
        <f>(I17*21)/100</f>
      </c>
      <c t="s">
        <v>23</v>
      </c>
    </row>
    <row r="18" spans="1:5" ht="38.25">
      <c r="A18" s="34" t="s">
        <v>53</v>
      </c>
      <c r="E18" s="35" t="s">
        <v>1226</v>
      </c>
    </row>
    <row r="19" spans="1:5" ht="12.75">
      <c r="A19" s="36" t="s">
        <v>55</v>
      </c>
      <c r="E19" s="37" t="s">
        <v>49</v>
      </c>
    </row>
    <row r="20" spans="1:5" ht="51">
      <c r="A20" t="s">
        <v>57</v>
      </c>
      <c r="E20" s="35" t="s">
        <v>1227</v>
      </c>
    </row>
    <row r="21" spans="1:16" ht="12.75">
      <c r="A21" s="25" t="s">
        <v>47</v>
      </c>
      <c s="29" t="s">
        <v>33</v>
      </c>
      <c s="29" t="s">
        <v>1228</v>
      </c>
      <c s="25" t="s">
        <v>132</v>
      </c>
      <c s="30" t="s">
        <v>1229</v>
      </c>
      <c s="31" t="s">
        <v>1215</v>
      </c>
      <c s="32">
        <v>1</v>
      </c>
      <c s="33">
        <v>0</v>
      </c>
      <c s="33">
        <f>ROUND(ROUND(H21,2)*ROUND(G21,3),2)</f>
      </c>
      <c s="31" t="s">
        <v>52</v>
      </c>
      <c r="O21">
        <f>(I21*21)/100</f>
      </c>
      <c t="s">
        <v>23</v>
      </c>
    </row>
    <row r="22" spans="1:5" ht="25.5">
      <c r="A22" s="34" t="s">
        <v>53</v>
      </c>
      <c r="E22" s="35" t="s">
        <v>1230</v>
      </c>
    </row>
    <row r="23" spans="1:5" ht="12.75">
      <c r="A23" s="36" t="s">
        <v>55</v>
      </c>
      <c r="E23" s="37" t="s">
        <v>49</v>
      </c>
    </row>
    <row r="24" spans="1:5" ht="51">
      <c r="A24" t="s">
        <v>57</v>
      </c>
      <c r="E24" s="35" t="s">
        <v>1227</v>
      </c>
    </row>
    <row r="25" spans="1:16" ht="12.75">
      <c r="A25" s="25" t="s">
        <v>47</v>
      </c>
      <c s="29" t="s">
        <v>35</v>
      </c>
      <c s="29" t="s">
        <v>1228</v>
      </c>
      <c s="25" t="s">
        <v>137</v>
      </c>
      <c s="30" t="s">
        <v>1229</v>
      </c>
      <c s="31" t="s">
        <v>1215</v>
      </c>
      <c s="32">
        <v>1</v>
      </c>
      <c s="33">
        <v>0</v>
      </c>
      <c s="33">
        <f>ROUND(ROUND(H25,2)*ROUND(G25,3),2)</f>
      </c>
      <c s="31" t="s">
        <v>52</v>
      </c>
      <c r="O25">
        <f>(I25*21)/100</f>
      </c>
      <c t="s">
        <v>23</v>
      </c>
    </row>
    <row r="26" spans="1:5" ht="25.5">
      <c r="A26" s="34" t="s">
        <v>53</v>
      </c>
      <c r="E26" s="35" t="s">
        <v>1231</v>
      </c>
    </row>
    <row r="27" spans="1:5" ht="12.75">
      <c r="A27" s="36" t="s">
        <v>55</v>
      </c>
      <c r="E27" s="37" t="s">
        <v>49</v>
      </c>
    </row>
    <row r="28" spans="1:5" ht="51">
      <c r="A28" t="s">
        <v>57</v>
      </c>
      <c r="E28" s="35" t="s">
        <v>1227</v>
      </c>
    </row>
    <row r="29" spans="1:16" ht="12.75">
      <c r="A29" s="25" t="s">
        <v>47</v>
      </c>
      <c s="29" t="s">
        <v>69</v>
      </c>
      <c s="29" t="s">
        <v>1228</v>
      </c>
      <c s="25" t="s">
        <v>1232</v>
      </c>
      <c s="30" t="s">
        <v>1229</v>
      </c>
      <c s="31" t="s">
        <v>1215</v>
      </c>
      <c s="32">
        <v>1</v>
      </c>
      <c s="33">
        <v>0</v>
      </c>
      <c s="33">
        <f>ROUND(ROUND(H29,2)*ROUND(G29,3),2)</f>
      </c>
      <c s="31" t="s">
        <v>52</v>
      </c>
      <c r="O29">
        <f>(I29*21)/100</f>
      </c>
      <c t="s">
        <v>23</v>
      </c>
    </row>
    <row r="30" spans="1:5" ht="51">
      <c r="A30" s="34" t="s">
        <v>53</v>
      </c>
      <c r="E30" s="35" t="s">
        <v>1233</v>
      </c>
    </row>
    <row r="31" spans="1:5" ht="12.75">
      <c r="A31" s="36" t="s">
        <v>55</v>
      </c>
      <c r="E31" s="37" t="s">
        <v>49</v>
      </c>
    </row>
    <row r="32" spans="1:5" ht="51">
      <c r="A32" t="s">
        <v>57</v>
      </c>
      <c r="E32" s="35" t="s">
        <v>1227</v>
      </c>
    </row>
    <row r="33" spans="1:16" ht="12.75">
      <c r="A33" s="25" t="s">
        <v>47</v>
      </c>
      <c s="29" t="s">
        <v>37</v>
      </c>
      <c s="29" t="s">
        <v>1234</v>
      </c>
      <c s="25" t="s">
        <v>49</v>
      </c>
      <c s="30" t="s">
        <v>1235</v>
      </c>
      <c s="31" t="s">
        <v>1215</v>
      </c>
      <c s="32">
        <v>1</v>
      </c>
      <c s="33">
        <v>0</v>
      </c>
      <c s="33">
        <f>ROUND(ROUND(H33,2)*ROUND(G33,3),2)</f>
      </c>
      <c s="31" t="s">
        <v>52</v>
      </c>
      <c r="O33">
        <f>(I33*21)/100</f>
      </c>
      <c t="s">
        <v>23</v>
      </c>
    </row>
    <row r="34" spans="1:5" ht="102">
      <c r="A34" s="34" t="s">
        <v>53</v>
      </c>
      <c r="E34" s="35" t="s">
        <v>1236</v>
      </c>
    </row>
    <row r="35" spans="1:5" ht="12.75">
      <c r="A35" s="36" t="s">
        <v>55</v>
      </c>
      <c r="E35" s="37" t="s">
        <v>49</v>
      </c>
    </row>
    <row r="36" spans="1:5" ht="51">
      <c r="A36" t="s">
        <v>57</v>
      </c>
      <c r="E36" s="35" t="s">
        <v>1227</v>
      </c>
    </row>
    <row r="37" spans="1:16" ht="12.75">
      <c r="A37" s="25" t="s">
        <v>47</v>
      </c>
      <c s="29" t="s">
        <v>44</v>
      </c>
      <c s="29" t="s">
        <v>1237</v>
      </c>
      <c s="25" t="s">
        <v>49</v>
      </c>
      <c s="30" t="s">
        <v>1238</v>
      </c>
      <c s="31" t="s">
        <v>1215</v>
      </c>
      <c s="32">
        <v>1</v>
      </c>
      <c s="33">
        <v>0</v>
      </c>
      <c s="33">
        <f>ROUND(ROUND(H37,2)*ROUND(G37,3),2)</f>
      </c>
      <c s="31" t="s">
        <v>52</v>
      </c>
      <c r="O37">
        <f>(I37*21)/100</f>
      </c>
      <c t="s">
        <v>23</v>
      </c>
    </row>
    <row r="38" spans="1:5" ht="89.25">
      <c r="A38" s="34" t="s">
        <v>53</v>
      </c>
      <c r="E38" s="35" t="s">
        <v>1239</v>
      </c>
    </row>
    <row r="39" spans="1:5" ht="12.75">
      <c r="A39" s="36" t="s">
        <v>55</v>
      </c>
      <c r="E39" s="37" t="s">
        <v>49</v>
      </c>
    </row>
    <row r="40" spans="1:5" ht="51">
      <c r="A40" t="s">
        <v>57</v>
      </c>
      <c r="E40" s="35" t="s">
        <v>1227</v>
      </c>
    </row>
    <row r="41" spans="1:16" ht="12.75">
      <c r="A41" s="25" t="s">
        <v>47</v>
      </c>
      <c s="29" t="s">
        <v>42</v>
      </c>
      <c s="29" t="s">
        <v>1240</v>
      </c>
      <c s="25" t="s">
        <v>49</v>
      </c>
      <c s="30" t="s">
        <v>1241</v>
      </c>
      <c s="31" t="s">
        <v>1215</v>
      </c>
      <c s="32">
        <v>1</v>
      </c>
      <c s="33">
        <v>0</v>
      </c>
      <c s="33">
        <f>ROUND(ROUND(H41,2)*ROUND(G41,3),2)</f>
      </c>
      <c s="31" t="s">
        <v>52</v>
      </c>
      <c r="O41">
        <f>(I41*21)/100</f>
      </c>
      <c t="s">
        <v>23</v>
      </c>
    </row>
    <row r="42" spans="1:5" ht="38.25">
      <c r="A42" s="34" t="s">
        <v>53</v>
      </c>
      <c r="E42" s="35" t="s">
        <v>1242</v>
      </c>
    </row>
    <row r="43" spans="1:5" ht="12.75">
      <c r="A43" s="36" t="s">
        <v>55</v>
      </c>
      <c r="E43" s="37" t="s">
        <v>49</v>
      </c>
    </row>
    <row r="44" spans="1:5" ht="102">
      <c r="A44" t="s">
        <v>57</v>
      </c>
      <c r="E44" s="35" t="s">
        <v>1243</v>
      </c>
    </row>
    <row r="45" spans="1:16" ht="12.75">
      <c r="A45" s="25" t="s">
        <v>47</v>
      </c>
      <c s="29" t="s">
        <v>96</v>
      </c>
      <c s="29" t="s">
        <v>1244</v>
      </c>
      <c s="25" t="s">
        <v>49</v>
      </c>
      <c s="30" t="s">
        <v>1245</v>
      </c>
      <c s="31" t="s">
        <v>1215</v>
      </c>
      <c s="32">
        <v>1</v>
      </c>
      <c s="33">
        <v>0</v>
      </c>
      <c s="33">
        <f>ROUND(ROUND(H45,2)*ROUND(G45,3),2)</f>
      </c>
      <c s="31" t="s">
        <v>52</v>
      </c>
      <c r="O45">
        <f>(I45*21)/100</f>
      </c>
      <c t="s">
        <v>23</v>
      </c>
    </row>
    <row r="46" spans="1:5" ht="38.25">
      <c r="A46" s="34" t="s">
        <v>53</v>
      </c>
      <c r="E46" s="35" t="s">
        <v>1246</v>
      </c>
    </row>
    <row r="47" spans="1:5" ht="12.75">
      <c r="A47" s="36" t="s">
        <v>55</v>
      </c>
      <c r="E47" s="37" t="s">
        <v>49</v>
      </c>
    </row>
    <row r="48" spans="1:5" ht="89.25">
      <c r="A48" t="s">
        <v>57</v>
      </c>
      <c r="E48" s="35" t="s">
        <v>1247</v>
      </c>
    </row>
    <row r="49" spans="1:16" ht="12.75">
      <c r="A49" s="25" t="s">
        <v>47</v>
      </c>
      <c s="29" t="s">
        <v>29</v>
      </c>
      <c s="29" t="s">
        <v>1248</v>
      </c>
      <c s="25" t="s">
        <v>49</v>
      </c>
      <c s="30" t="s">
        <v>1249</v>
      </c>
      <c s="31" t="s">
        <v>1215</v>
      </c>
      <c s="32">
        <v>1</v>
      </c>
      <c s="33">
        <v>0</v>
      </c>
      <c s="33">
        <f>ROUND(ROUND(H49,2)*ROUND(G49,3),2)</f>
      </c>
      <c s="31" t="s">
        <v>52</v>
      </c>
      <c r="O49">
        <f>(I49*21)/100</f>
      </c>
      <c t="s">
        <v>23</v>
      </c>
    </row>
    <row r="50" spans="1:5" ht="25.5">
      <c r="A50" s="34" t="s">
        <v>53</v>
      </c>
      <c r="E50" s="35" t="s">
        <v>1250</v>
      </c>
    </row>
    <row r="51" spans="1:5" ht="12.75">
      <c r="A51" s="36" t="s">
        <v>55</v>
      </c>
      <c r="E51" s="37" t="s">
        <v>49</v>
      </c>
    </row>
    <row r="52" spans="1:5" ht="51">
      <c r="A52" t="s">
        <v>57</v>
      </c>
      <c r="E52" s="35" t="s">
        <v>1227</v>
      </c>
    </row>
    <row r="53" spans="1:16" ht="12.75">
      <c r="A53" s="25" t="s">
        <v>47</v>
      </c>
      <c s="29" t="s">
        <v>91</v>
      </c>
      <c s="29" t="s">
        <v>1251</v>
      </c>
      <c s="25" t="s">
        <v>49</v>
      </c>
      <c s="30" t="s">
        <v>1252</v>
      </c>
      <c s="31" t="s">
        <v>1215</v>
      </c>
      <c s="32">
        <v>1</v>
      </c>
      <c s="33">
        <v>0</v>
      </c>
      <c s="33">
        <f>ROUND(ROUND(H53,2)*ROUND(G53,3),2)</f>
      </c>
      <c s="31" t="s">
        <v>52</v>
      </c>
      <c r="O53">
        <f>(I53*21)/100</f>
      </c>
      <c t="s">
        <v>23</v>
      </c>
    </row>
    <row r="54" spans="1:5" ht="204">
      <c r="A54" s="34" t="s">
        <v>53</v>
      </c>
      <c r="E54" s="35" t="s">
        <v>1253</v>
      </c>
    </row>
    <row r="55" spans="1:5" ht="12.75">
      <c r="A55" s="36" t="s">
        <v>55</v>
      </c>
      <c r="E55" s="37" t="s">
        <v>49</v>
      </c>
    </row>
    <row r="56" spans="1:5" ht="63.75">
      <c r="A56" t="s">
        <v>57</v>
      </c>
      <c r="E56" s="35" t="s">
        <v>1254</v>
      </c>
    </row>
    <row r="57" spans="1:16" ht="12.75">
      <c r="A57" s="25" t="s">
        <v>47</v>
      </c>
      <c s="29" t="s">
        <v>75</v>
      </c>
      <c s="29" t="s">
        <v>1251</v>
      </c>
      <c s="25" t="s">
        <v>132</v>
      </c>
      <c s="30" t="s">
        <v>1252</v>
      </c>
      <c s="31" t="s">
        <v>1215</v>
      </c>
      <c s="32">
        <v>1</v>
      </c>
      <c s="33">
        <v>0</v>
      </c>
      <c s="33">
        <f>ROUND(ROUND(H57,2)*ROUND(G57,3),2)</f>
      </c>
      <c s="31" t="s">
        <v>52</v>
      </c>
      <c r="O57">
        <f>(I57*21)/100</f>
      </c>
      <c t="s">
        <v>23</v>
      </c>
    </row>
    <row r="58" spans="1:5" ht="25.5">
      <c r="A58" s="34" t="s">
        <v>53</v>
      </c>
      <c r="E58" s="35" t="s">
        <v>1255</v>
      </c>
    </row>
    <row r="59" spans="1:5" ht="12.75">
      <c r="A59" s="36" t="s">
        <v>55</v>
      </c>
      <c r="E59" s="37" t="s">
        <v>49</v>
      </c>
    </row>
    <row r="60" spans="1:5" ht="63.75">
      <c r="A60" t="s">
        <v>57</v>
      </c>
      <c r="E60" s="35" t="s">
        <v>1254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